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0" windowWidth="12735" windowHeight="9570"/>
  </bookViews>
  <sheets>
    <sheet name="лист" sheetId="1" r:id="rId1"/>
    <sheet name="свод по коэффициентам" sheetId="2" r:id="rId2"/>
    <sheet name="выполнение по отраслям" sheetId="3" r:id="rId3"/>
  </sheets>
  <externalReferences>
    <externalReference r:id="rId4"/>
  </externalReferences>
  <definedNames>
    <definedName name="_xlnm.Print_Titles" localSheetId="0">лист!$6:$6</definedName>
    <definedName name="_xlnm.Print_Area" localSheetId="0">лист!$A$1:$K$1083</definedName>
  </definedNames>
  <calcPr calcId="125725"/>
</workbook>
</file>

<file path=xl/calcChain.xml><?xml version="1.0" encoding="utf-8"?>
<calcChain xmlns="http://schemas.openxmlformats.org/spreadsheetml/2006/main">
  <c r="F992" i="1"/>
  <c r="F990"/>
  <c r="F578"/>
  <c r="F573"/>
  <c r="F574"/>
  <c r="F485"/>
  <c r="F563" l="1"/>
  <c r="F559"/>
  <c r="F560"/>
  <c r="F562"/>
  <c r="F558"/>
  <c r="F555"/>
  <c r="J849"/>
  <c r="F847"/>
  <c r="F841"/>
  <c r="F417" l="1"/>
  <c r="F396"/>
  <c r="F18" l="1"/>
  <c r="J79"/>
  <c r="F9" l="1"/>
  <c r="F775"/>
  <c r="F777"/>
  <c r="F778"/>
  <c r="G779" s="1"/>
  <c r="J779"/>
  <c r="F788"/>
  <c r="F790"/>
  <c r="F791"/>
  <c r="F792"/>
  <c r="J793"/>
  <c r="J773"/>
  <c r="F772"/>
  <c r="F771"/>
  <c r="F769"/>
  <c r="F768"/>
  <c r="F767"/>
  <c r="G773" s="1"/>
  <c r="J765"/>
  <c r="F764"/>
  <c r="F763"/>
  <c r="F762"/>
  <c r="F760"/>
  <c r="J759"/>
  <c r="F758"/>
  <c r="F757"/>
  <c r="F755"/>
  <c r="F754"/>
  <c r="F752"/>
  <c r="F669"/>
  <c r="F668"/>
  <c r="F666"/>
  <c r="F665"/>
  <c r="F664"/>
  <c r="J662"/>
  <c r="F661"/>
  <c r="F660"/>
  <c r="F659"/>
  <c r="F657"/>
  <c r="G662" s="1"/>
  <c r="J656"/>
  <c r="F655"/>
  <c r="F654"/>
  <c r="F652"/>
  <c r="F651"/>
  <c r="F649"/>
  <c r="G656" s="1"/>
  <c r="J670"/>
  <c r="J564"/>
  <c r="G564"/>
  <c r="J556"/>
  <c r="F554"/>
  <c r="F553"/>
  <c r="F551"/>
  <c r="G556" s="1"/>
  <c r="J550"/>
  <c r="F549"/>
  <c r="F548"/>
  <c r="F546"/>
  <c r="F545"/>
  <c r="F543"/>
  <c r="G550" s="1"/>
  <c r="J461"/>
  <c r="F460"/>
  <c r="F459"/>
  <c r="F457"/>
  <c r="F456"/>
  <c r="F455"/>
  <c r="G461" s="1"/>
  <c r="J453"/>
  <c r="F452"/>
  <c r="F451"/>
  <c r="F450"/>
  <c r="F448"/>
  <c r="J447"/>
  <c r="F446"/>
  <c r="F445"/>
  <c r="F443"/>
  <c r="F442"/>
  <c r="F440"/>
  <c r="G447" s="1"/>
  <c r="J358"/>
  <c r="F357"/>
  <c r="F356"/>
  <c r="F354"/>
  <c r="F353"/>
  <c r="F352"/>
  <c r="G358" s="1"/>
  <c r="J350"/>
  <c r="F349"/>
  <c r="F348"/>
  <c r="F347"/>
  <c r="F345"/>
  <c r="G350" s="1"/>
  <c r="J344"/>
  <c r="F343"/>
  <c r="F342"/>
  <c r="F340"/>
  <c r="F339"/>
  <c r="F337"/>
  <c r="G344" s="1"/>
  <c r="F78"/>
  <c r="F77"/>
  <c r="F75"/>
  <c r="F74"/>
  <c r="F73"/>
  <c r="G79" s="1"/>
  <c r="J71"/>
  <c r="F70"/>
  <c r="F69"/>
  <c r="F68"/>
  <c r="F66"/>
  <c r="J65"/>
  <c r="F64"/>
  <c r="F63"/>
  <c r="F61"/>
  <c r="F60"/>
  <c r="F58"/>
  <c r="G670" l="1"/>
  <c r="K670" s="1"/>
  <c r="K779"/>
  <c r="K556"/>
  <c r="G793"/>
  <c r="K793" s="1"/>
  <c r="G65"/>
  <c r="K65" s="1"/>
  <c r="G453"/>
  <c r="G759"/>
  <c r="G765"/>
  <c r="K765"/>
  <c r="K773"/>
  <c r="K759"/>
  <c r="K656"/>
  <c r="K662"/>
  <c r="K550"/>
  <c r="K564"/>
  <c r="K453"/>
  <c r="K461"/>
  <c r="K447"/>
  <c r="K350"/>
  <c r="K358"/>
  <c r="K344"/>
  <c r="G71"/>
  <c r="K71" s="1"/>
  <c r="K79"/>
  <c r="J166" l="1"/>
  <c r="F165"/>
  <c r="F164"/>
  <c r="F162"/>
  <c r="F161"/>
  <c r="F160"/>
  <c r="G166" s="1"/>
  <c r="J158"/>
  <c r="F157"/>
  <c r="F156"/>
  <c r="F155"/>
  <c r="F153"/>
  <c r="G158" l="1"/>
  <c r="K158" s="1"/>
  <c r="K166"/>
  <c r="J1071" l="1"/>
  <c r="F1070"/>
  <c r="F961"/>
  <c r="F962"/>
  <c r="J997"/>
  <c r="F995"/>
  <c r="G997" s="1"/>
  <c r="J994"/>
  <c r="F993"/>
  <c r="F991"/>
  <c r="F989"/>
  <c r="F988"/>
  <c r="F987"/>
  <c r="F986"/>
  <c r="G994" s="1"/>
  <c r="J982"/>
  <c r="G982"/>
  <c r="J976"/>
  <c r="G976"/>
  <c r="J968"/>
  <c r="F967"/>
  <c r="F966"/>
  <c r="F964"/>
  <c r="J963"/>
  <c r="F960"/>
  <c r="F959"/>
  <c r="J956"/>
  <c r="F955"/>
  <c r="F954"/>
  <c r="F953"/>
  <c r="F951"/>
  <c r="J950"/>
  <c r="F947"/>
  <c r="F945"/>
  <c r="J944"/>
  <c r="F941"/>
  <c r="F939"/>
  <c r="F879"/>
  <c r="D879"/>
  <c r="G944" l="1"/>
  <c r="G963"/>
  <c r="G950"/>
  <c r="K982"/>
  <c r="K976"/>
  <c r="G968"/>
  <c r="K968" s="1"/>
  <c r="K963"/>
  <c r="G956"/>
  <c r="K956" s="1"/>
  <c r="K994"/>
  <c r="K997"/>
  <c r="K950"/>
  <c r="K944"/>
  <c r="J1010"/>
  <c r="F257" l="1"/>
  <c r="F233"/>
  <c r="J249" l="1"/>
  <c r="F248"/>
  <c r="F247"/>
  <c r="F245"/>
  <c r="F244"/>
  <c r="F242"/>
  <c r="G249" l="1"/>
  <c r="K249" s="1"/>
  <c r="J152"/>
  <c r="F151"/>
  <c r="F150"/>
  <c r="F148"/>
  <c r="F147"/>
  <c r="F145"/>
  <c r="G152" l="1"/>
  <c r="K152" s="1"/>
  <c r="F534" l="1"/>
  <c r="J1008"/>
  <c r="F743" l="1"/>
  <c r="F694" l="1"/>
  <c r="F640"/>
  <c r="F591" l="1"/>
  <c r="F466" l="1"/>
  <c r="F382"/>
  <c r="F431" l="1"/>
  <c r="F328"/>
  <c r="F1026" l="1"/>
  <c r="F1025"/>
  <c r="G1027" l="1"/>
  <c r="J751"/>
  <c r="F750"/>
  <c r="F749"/>
  <c r="F747"/>
  <c r="F746"/>
  <c r="J744"/>
  <c r="F742"/>
  <c r="F740"/>
  <c r="F739"/>
  <c r="F736"/>
  <c r="F734"/>
  <c r="J733"/>
  <c r="F732"/>
  <c r="F730"/>
  <c r="F729"/>
  <c r="F728"/>
  <c r="F726"/>
  <c r="F725"/>
  <c r="F723"/>
  <c r="F722"/>
  <c r="J720"/>
  <c r="F719"/>
  <c r="F717"/>
  <c r="F715"/>
  <c r="F714"/>
  <c r="F712"/>
  <c r="F711"/>
  <c r="J709"/>
  <c r="F708"/>
  <c r="F706"/>
  <c r="F705"/>
  <c r="F703"/>
  <c r="F702"/>
  <c r="J700"/>
  <c r="F699"/>
  <c r="F697"/>
  <c r="F696"/>
  <c r="F693"/>
  <c r="F796"/>
  <c r="F797"/>
  <c r="F798"/>
  <c r="J799"/>
  <c r="F800"/>
  <c r="F801"/>
  <c r="J802"/>
  <c r="F803"/>
  <c r="G804" s="1"/>
  <c r="J804"/>
  <c r="F805"/>
  <c r="G806" s="1"/>
  <c r="J806"/>
  <c r="F807"/>
  <c r="F808"/>
  <c r="F809"/>
  <c r="F810"/>
  <c r="J811"/>
  <c r="F812"/>
  <c r="F813"/>
  <c r="F814"/>
  <c r="F815"/>
  <c r="J816"/>
  <c r="F817"/>
  <c r="F818"/>
  <c r="F819"/>
  <c r="J820"/>
  <c r="F821"/>
  <c r="F822"/>
  <c r="J823"/>
  <c r="F825"/>
  <c r="G826" s="1"/>
  <c r="J826"/>
  <c r="F827"/>
  <c r="G828" s="1"/>
  <c r="J828"/>
  <c r="F831"/>
  <c r="F832"/>
  <c r="F833"/>
  <c r="F834"/>
  <c r="J836"/>
  <c r="F837"/>
  <c r="F838"/>
  <c r="F840"/>
  <c r="J842"/>
  <c r="F843"/>
  <c r="J676"/>
  <c r="F675"/>
  <c r="F674"/>
  <c r="F672"/>
  <c r="J648"/>
  <c r="F647"/>
  <c r="F646"/>
  <c r="F644"/>
  <c r="F643"/>
  <c r="J641"/>
  <c r="F639"/>
  <c r="F637"/>
  <c r="F636"/>
  <c r="F633"/>
  <c r="F631"/>
  <c r="J630"/>
  <c r="F629"/>
  <c r="F627"/>
  <c r="F626"/>
  <c r="F625"/>
  <c r="F623"/>
  <c r="F622"/>
  <c r="F620"/>
  <c r="F619"/>
  <c r="J617"/>
  <c r="F616"/>
  <c r="F614"/>
  <c r="F612"/>
  <c r="F611"/>
  <c r="F609"/>
  <c r="F608"/>
  <c r="J606"/>
  <c r="F605"/>
  <c r="F603"/>
  <c r="F602"/>
  <c r="F600"/>
  <c r="F599"/>
  <c r="J597"/>
  <c r="F596"/>
  <c r="F594"/>
  <c r="F593"/>
  <c r="F590"/>
  <c r="J570"/>
  <c r="F569"/>
  <c r="F568"/>
  <c r="F566"/>
  <c r="J542"/>
  <c r="F541"/>
  <c r="F540"/>
  <c r="F538"/>
  <c r="F537"/>
  <c r="J535"/>
  <c r="F533"/>
  <c r="F531"/>
  <c r="F530"/>
  <c r="F527"/>
  <c r="F525"/>
  <c r="J524"/>
  <c r="F523"/>
  <c r="F521"/>
  <c r="F520"/>
  <c r="F519"/>
  <c r="F517"/>
  <c r="F516"/>
  <c r="F514"/>
  <c r="F513"/>
  <c r="J511"/>
  <c r="F510"/>
  <c r="F508"/>
  <c r="F506"/>
  <c r="F505"/>
  <c r="F503"/>
  <c r="F502"/>
  <c r="J500"/>
  <c r="F499"/>
  <c r="F497"/>
  <c r="F496"/>
  <c r="F494"/>
  <c r="F493"/>
  <c r="J491"/>
  <c r="F490"/>
  <c r="F488"/>
  <c r="F487"/>
  <c r="F484"/>
  <c r="J467"/>
  <c r="F465"/>
  <c r="F463"/>
  <c r="J439"/>
  <c r="F438"/>
  <c r="F437"/>
  <c r="F435"/>
  <c r="F434"/>
  <c r="J432"/>
  <c r="F430"/>
  <c r="F428"/>
  <c r="F427"/>
  <c r="F424"/>
  <c r="F422"/>
  <c r="J421"/>
  <c r="F420"/>
  <c r="F418"/>
  <c r="F416"/>
  <c r="F414"/>
  <c r="F413"/>
  <c r="F411"/>
  <c r="F410"/>
  <c r="J408"/>
  <c r="F407"/>
  <c r="F405"/>
  <c r="F403"/>
  <c r="F402"/>
  <c r="F400"/>
  <c r="F399"/>
  <c r="J397"/>
  <c r="F394"/>
  <c r="F393"/>
  <c r="F391"/>
  <c r="F390"/>
  <c r="J388"/>
  <c r="F387"/>
  <c r="F385"/>
  <c r="F384"/>
  <c r="F381"/>
  <c r="F470"/>
  <c r="F471"/>
  <c r="F474"/>
  <c r="F476"/>
  <c r="F478"/>
  <c r="F479"/>
  <c r="F480"/>
  <c r="J481"/>
  <c r="J364"/>
  <c r="F362"/>
  <c r="F360"/>
  <c r="J336"/>
  <c r="F332"/>
  <c r="F331"/>
  <c r="J329"/>
  <c r="F327"/>
  <c r="F325"/>
  <c r="F324"/>
  <c r="F321"/>
  <c r="F319"/>
  <c r="J318"/>
  <c r="F317"/>
  <c r="F315"/>
  <c r="F314"/>
  <c r="F313"/>
  <c r="F311"/>
  <c r="F310"/>
  <c r="F308"/>
  <c r="F307"/>
  <c r="J305"/>
  <c r="F304"/>
  <c r="F302"/>
  <c r="F300"/>
  <c r="F299"/>
  <c r="F297"/>
  <c r="F296"/>
  <c r="J294"/>
  <c r="F293"/>
  <c r="F291"/>
  <c r="F290"/>
  <c r="F288"/>
  <c r="F287"/>
  <c r="J285"/>
  <c r="F284"/>
  <c r="F282"/>
  <c r="F281"/>
  <c r="F278"/>
  <c r="F251"/>
  <c r="F253"/>
  <c r="F254"/>
  <c r="J255"/>
  <c r="G842" l="1"/>
  <c r="G364"/>
  <c r="K364" s="1"/>
  <c r="G535"/>
  <c r="K535" s="1"/>
  <c r="G641"/>
  <c r="K641" s="1"/>
  <c r="G432"/>
  <c r="G744"/>
  <c r="K744" s="1"/>
  <c r="G802"/>
  <c r="K802" s="1"/>
  <c r="G799"/>
  <c r="K799" s="1"/>
  <c r="G329"/>
  <c r="K329" s="1"/>
  <c r="G676"/>
  <c r="K676" s="1"/>
  <c r="G733"/>
  <c r="K733" s="1"/>
  <c r="G524"/>
  <c r="K524" s="1"/>
  <c r="G421"/>
  <c r="K421" s="1"/>
  <c r="G318"/>
  <c r="K318" s="1"/>
  <c r="G816"/>
  <c r="G811"/>
  <c r="K811" s="1"/>
  <c r="G570"/>
  <c r="K570" s="1"/>
  <c r="G836"/>
  <c r="K836" s="1"/>
  <c r="G597"/>
  <c r="K597" s="1"/>
  <c r="G700"/>
  <c r="K700" s="1"/>
  <c r="G820"/>
  <c r="K820" s="1"/>
  <c r="G606"/>
  <c r="K606" s="1"/>
  <c r="G823"/>
  <c r="K823" s="1"/>
  <c r="G709"/>
  <c r="K709" s="1"/>
  <c r="G481"/>
  <c r="K481" s="1"/>
  <c r="G467"/>
  <c r="K467" s="1"/>
  <c r="G491"/>
  <c r="K491" s="1"/>
  <c r="K804"/>
  <c r="G285"/>
  <c r="K285" s="1"/>
  <c r="G500"/>
  <c r="K500" s="1"/>
  <c r="G511"/>
  <c r="K511" s="1"/>
  <c r="G542"/>
  <c r="K542" s="1"/>
  <c r="G630"/>
  <c r="K630" s="1"/>
  <c r="K842"/>
  <c r="G720"/>
  <c r="K720" s="1"/>
  <c r="G751"/>
  <c r="K751" s="1"/>
  <c r="G388"/>
  <c r="K388" s="1"/>
  <c r="G617"/>
  <c r="K617" s="1"/>
  <c r="G648"/>
  <c r="K648" s="1"/>
  <c r="K816"/>
  <c r="K828"/>
  <c r="K826"/>
  <c r="K806"/>
  <c r="G294"/>
  <c r="K294" s="1"/>
  <c r="G305"/>
  <c r="K305" s="1"/>
  <c r="G336"/>
  <c r="K336" s="1"/>
  <c r="G397"/>
  <c r="K397" s="1"/>
  <c r="G408"/>
  <c r="K408" s="1"/>
  <c r="K432"/>
  <c r="G439"/>
  <c r="K439" s="1"/>
  <c r="G255"/>
  <c r="K255" s="1"/>
  <c r="F885"/>
  <c r="F886"/>
  <c r="F135" l="1"/>
  <c r="F88" l="1"/>
  <c r="F96"/>
  <c r="F48" l="1"/>
  <c r="F49"/>
  <c r="F24"/>
  <c r="J234"/>
  <c r="F232"/>
  <c r="F230"/>
  <c r="F229"/>
  <c r="F226"/>
  <c r="F224"/>
  <c r="G234" l="1"/>
  <c r="K234" s="1"/>
  <c r="J1032" l="1"/>
  <c r="F219"/>
  <c r="F218"/>
  <c r="F189"/>
  <c r="F1021" l="1"/>
  <c r="F1020"/>
  <c r="F1019"/>
  <c r="F1031"/>
  <c r="G1032" s="1"/>
  <c r="G1022" l="1"/>
  <c r="F1009"/>
  <c r="G1010" s="1"/>
  <c r="J1016"/>
  <c r="J1014"/>
  <c r="J1006" l="1"/>
  <c r="F1023"/>
  <c r="J1037"/>
  <c r="K1032"/>
  <c r="J690" l="1"/>
  <c r="F689"/>
  <c r="F688"/>
  <c r="F687"/>
  <c r="F685"/>
  <c r="F683"/>
  <c r="F681"/>
  <c r="F680"/>
  <c r="F679"/>
  <c r="J587"/>
  <c r="F586"/>
  <c r="F585"/>
  <c r="F584"/>
  <c r="F582"/>
  <c r="F580"/>
  <c r="F577"/>
  <c r="F576"/>
  <c r="F575"/>
  <c r="J378"/>
  <c r="F377"/>
  <c r="F376"/>
  <c r="F375"/>
  <c r="F373"/>
  <c r="J275"/>
  <c r="F274"/>
  <c r="F273"/>
  <c r="F272"/>
  <c r="F270"/>
  <c r="F268"/>
  <c r="F266"/>
  <c r="F265"/>
  <c r="F264"/>
  <c r="J241"/>
  <c r="F240"/>
  <c r="F239"/>
  <c r="F237"/>
  <c r="F236"/>
  <c r="J223"/>
  <c r="F222"/>
  <c r="F220"/>
  <c r="F216"/>
  <c r="F215"/>
  <c r="F213"/>
  <c r="F212"/>
  <c r="J210"/>
  <c r="F209"/>
  <c r="F207"/>
  <c r="F205"/>
  <c r="F204"/>
  <c r="F202"/>
  <c r="F201"/>
  <c r="J199"/>
  <c r="F198"/>
  <c r="F196"/>
  <c r="F195"/>
  <c r="F193"/>
  <c r="F192"/>
  <c r="J190"/>
  <c r="F187"/>
  <c r="F186"/>
  <c r="F183"/>
  <c r="J144"/>
  <c r="F143"/>
  <c r="F142"/>
  <c r="F140"/>
  <c r="F139"/>
  <c r="J137"/>
  <c r="F136"/>
  <c r="F133"/>
  <c r="F132"/>
  <c r="F130"/>
  <c r="F128"/>
  <c r="J127"/>
  <c r="F126"/>
  <c r="F124"/>
  <c r="F123"/>
  <c r="F122"/>
  <c r="F120"/>
  <c r="F119"/>
  <c r="F117"/>
  <c r="F116"/>
  <c r="J114"/>
  <c r="F113"/>
  <c r="F111"/>
  <c r="F109"/>
  <c r="F108"/>
  <c r="F106"/>
  <c r="F105"/>
  <c r="J103"/>
  <c r="F102"/>
  <c r="F100"/>
  <c r="F99"/>
  <c r="F97"/>
  <c r="J261"/>
  <c r="F260"/>
  <c r="G261" s="1"/>
  <c r="J1030"/>
  <c r="F1029"/>
  <c r="G1030" s="1"/>
  <c r="F1015"/>
  <c r="F1007"/>
  <c r="K1010" s="1"/>
  <c r="F1005"/>
  <c r="F1001"/>
  <c r="F1000"/>
  <c r="F999"/>
  <c r="F934"/>
  <c r="F933"/>
  <c r="F931"/>
  <c r="F930"/>
  <c r="G932" s="1"/>
  <c r="F928"/>
  <c r="F927"/>
  <c r="F926"/>
  <c r="F925"/>
  <c r="F923"/>
  <c r="F922"/>
  <c r="G924" s="1"/>
  <c r="F920"/>
  <c r="F919"/>
  <c r="F918"/>
  <c r="F916"/>
  <c r="F915"/>
  <c r="F914"/>
  <c r="F912"/>
  <c r="F911"/>
  <c r="F910"/>
  <c r="F909"/>
  <c r="F906"/>
  <c r="F905"/>
  <c r="G907" s="1"/>
  <c r="F903"/>
  <c r="F902"/>
  <c r="F901"/>
  <c r="J935"/>
  <c r="J932"/>
  <c r="J929"/>
  <c r="J924"/>
  <c r="J921"/>
  <c r="F898"/>
  <c r="F899"/>
  <c r="F897"/>
  <c r="F896"/>
  <c r="F894"/>
  <c r="F893"/>
  <c r="F892"/>
  <c r="F891"/>
  <c r="F890"/>
  <c r="F889"/>
  <c r="F883"/>
  <c r="J884"/>
  <c r="F881"/>
  <c r="F877"/>
  <c r="F876"/>
  <c r="F875"/>
  <c r="F872"/>
  <c r="J872"/>
  <c r="F871"/>
  <c r="F870"/>
  <c r="F867"/>
  <c r="J869"/>
  <c r="F868"/>
  <c r="F864"/>
  <c r="F861"/>
  <c r="F860"/>
  <c r="F1068"/>
  <c r="G1071" s="1"/>
  <c r="K1071" s="1"/>
  <c r="F1066"/>
  <c r="G1067" s="1"/>
  <c r="F1064"/>
  <c r="F1062"/>
  <c r="F1060"/>
  <c r="F1058"/>
  <c r="F1056"/>
  <c r="F1054"/>
  <c r="F1051"/>
  <c r="F1049"/>
  <c r="G1050" s="1"/>
  <c r="F1047"/>
  <c r="F1045"/>
  <c r="F1044"/>
  <c r="F1042"/>
  <c r="J1050"/>
  <c r="J1067"/>
  <c r="F856"/>
  <c r="F855"/>
  <c r="F853"/>
  <c r="F852"/>
  <c r="F851"/>
  <c r="F850"/>
  <c r="F848"/>
  <c r="F846"/>
  <c r="G849" s="1"/>
  <c r="F844"/>
  <c r="G587" l="1"/>
  <c r="G935"/>
  <c r="K935" s="1"/>
  <c r="G137"/>
  <c r="K137" s="1"/>
  <c r="G378"/>
  <c r="K378" s="1"/>
  <c r="G127"/>
  <c r="K127" s="1"/>
  <c r="G103"/>
  <c r="K103" s="1"/>
  <c r="G114"/>
  <c r="K114" s="1"/>
  <c r="G144"/>
  <c r="G190"/>
  <c r="K190" s="1"/>
  <c r="G199"/>
  <c r="K199" s="1"/>
  <c r="G210"/>
  <c r="K210" s="1"/>
  <c r="K1050"/>
  <c r="G884"/>
  <c r="K884" s="1"/>
  <c r="G223"/>
  <c r="K223" s="1"/>
  <c r="G241"/>
  <c r="K1030"/>
  <c r="G895"/>
  <c r="G1006"/>
  <c r="K1006" s="1"/>
  <c r="G1008"/>
  <c r="K1008" s="1"/>
  <c r="G1003"/>
  <c r="G929"/>
  <c r="K929" s="1"/>
  <c r="G921"/>
  <c r="G917"/>
  <c r="G913"/>
  <c r="G904"/>
  <c r="G690"/>
  <c r="K690" s="1"/>
  <c r="G878"/>
  <c r="G873"/>
  <c r="G869"/>
  <c r="K869" s="1"/>
  <c r="G866"/>
  <c r="G863"/>
  <c r="G275"/>
  <c r="K275" s="1"/>
  <c r="K587"/>
  <c r="K241"/>
  <c r="K144"/>
  <c r="K261"/>
  <c r="G1014"/>
  <c r="K1014" s="1"/>
  <c r="G1016"/>
  <c r="K1016" s="1"/>
  <c r="K921"/>
  <c r="K932"/>
  <c r="K924"/>
  <c r="K872"/>
  <c r="K1067"/>
  <c r="F179"/>
  <c r="F178"/>
  <c r="F177"/>
  <c r="F175"/>
  <c r="F173"/>
  <c r="F171"/>
  <c r="F170"/>
  <c r="F169"/>
  <c r="F93"/>
  <c r="F91"/>
  <c r="F90"/>
  <c r="F87"/>
  <c r="F39"/>
  <c r="F36"/>
  <c r="F35"/>
  <c r="F33"/>
  <c r="F32"/>
  <c r="F29"/>
  <c r="F26"/>
  <c r="F12"/>
  <c r="F83"/>
  <c r="F82"/>
  <c r="F81"/>
  <c r="F56"/>
  <c r="F55"/>
  <c r="F53"/>
  <c r="F52"/>
  <c r="F45"/>
  <c r="F46"/>
  <c r="F43"/>
  <c r="F41"/>
  <c r="F37"/>
  <c r="F30"/>
  <c r="F22"/>
  <c r="F21"/>
  <c r="F19"/>
  <c r="F13"/>
  <c r="F15"/>
  <c r="F10"/>
  <c r="J1069"/>
  <c r="J1065"/>
  <c r="J1063"/>
  <c r="J1061"/>
  <c r="J1059"/>
  <c r="J1057"/>
  <c r="J1055"/>
  <c r="J1052"/>
  <c r="J1048"/>
  <c r="J1046"/>
  <c r="J1043"/>
  <c r="J1027"/>
  <c r="K1027" s="1"/>
  <c r="J1003"/>
  <c r="J917"/>
  <c r="J913"/>
  <c r="J907"/>
  <c r="J904"/>
  <c r="J900"/>
  <c r="J895"/>
  <c r="J880"/>
  <c r="J878"/>
  <c r="K878" s="1"/>
  <c r="J873"/>
  <c r="K873" s="1"/>
  <c r="J866"/>
  <c r="J863"/>
  <c r="J857"/>
  <c r="J854"/>
  <c r="J845"/>
  <c r="J180"/>
  <c r="J94"/>
  <c r="J84"/>
  <c r="J57"/>
  <c r="J50"/>
  <c r="J40"/>
  <c r="J27"/>
  <c r="J16"/>
  <c r="K917" l="1"/>
  <c r="K866"/>
  <c r="G57"/>
  <c r="G27"/>
  <c r="G94"/>
  <c r="G50"/>
  <c r="G16"/>
  <c r="G40"/>
  <c r="G180"/>
  <c r="G84"/>
  <c r="I50" i="2" l="1"/>
  <c r="F9" l="1"/>
  <c r="D20" l="1"/>
  <c r="I29" l="1"/>
  <c r="I38"/>
  <c r="C39" l="1"/>
  <c r="G1024" i="1" l="1"/>
  <c r="K1024" s="1"/>
  <c r="K1022"/>
  <c r="C30" i="2" l="1"/>
  <c r="G1069" i="1" l="1"/>
  <c r="K1069" s="1"/>
  <c r="G1065"/>
  <c r="K1065" s="1"/>
  <c r="G1063"/>
  <c r="K1063" s="1"/>
  <c r="G1057"/>
  <c r="K1057" s="1"/>
  <c r="G1055"/>
  <c r="K1055" s="1"/>
  <c r="G1061"/>
  <c r="K1061" s="1"/>
  <c r="G1059"/>
  <c r="K1059" s="1"/>
  <c r="F1036"/>
  <c r="G1037" s="1"/>
  <c r="K1037" s="1"/>
  <c r="I30" i="2" l="1"/>
  <c r="E30" l="1"/>
  <c r="D30" l="1"/>
  <c r="B30" l="1"/>
  <c r="G30" l="1"/>
  <c r="B29" l="1"/>
  <c r="G1048" i="1" l="1"/>
  <c r="K1048" s="1"/>
  <c r="G1052"/>
  <c r="K1052" s="1"/>
  <c r="G1046" l="1"/>
  <c r="K1046" s="1"/>
  <c r="G1043"/>
  <c r="K1043" s="1"/>
  <c r="D39" i="2" l="1"/>
  <c r="D49"/>
  <c r="D40" l="1"/>
  <c r="D48"/>
  <c r="K863" i="1" l="1"/>
  <c r="D37" i="2"/>
  <c r="D38"/>
  <c r="B49" l="1"/>
  <c r="B25" l="1"/>
  <c r="B15" l="1"/>
  <c r="J39" l="1"/>
  <c r="E39"/>
  <c r="E15"/>
  <c r="E38" l="1"/>
  <c r="J40" l="1"/>
  <c r="J37"/>
  <c r="H20"/>
  <c r="H15"/>
  <c r="H10"/>
  <c r="B39"/>
  <c r="E49"/>
  <c r="F39"/>
  <c r="I39"/>
  <c r="G39"/>
  <c r="G49"/>
  <c r="E25"/>
  <c r="E20"/>
  <c r="E10"/>
  <c r="C49"/>
  <c r="C29"/>
  <c r="C25"/>
  <c r="C20"/>
  <c r="C15"/>
  <c r="C10"/>
  <c r="F49"/>
  <c r="F30"/>
  <c r="F25"/>
  <c r="F20"/>
  <c r="F15"/>
  <c r="F10"/>
  <c r="I49"/>
  <c r="I20"/>
  <c r="I15"/>
  <c r="I10"/>
  <c r="D25"/>
  <c r="D15"/>
  <c r="D10"/>
  <c r="G31"/>
  <c r="G25"/>
  <c r="G20"/>
  <c r="G15"/>
  <c r="G10"/>
  <c r="B20"/>
  <c r="J54"/>
  <c r="G26" l="1"/>
  <c r="I25"/>
  <c r="B26"/>
  <c r="F11"/>
  <c r="H16"/>
  <c r="H11"/>
  <c r="G21"/>
  <c r="E26"/>
  <c r="E21"/>
  <c r="C11"/>
  <c r="I21"/>
  <c r="I11"/>
  <c r="G16"/>
  <c r="C16"/>
  <c r="B21"/>
  <c r="D21"/>
  <c r="C21"/>
  <c r="C26"/>
  <c r="I16"/>
  <c r="F21"/>
  <c r="F26"/>
  <c r="D16"/>
  <c r="I26"/>
  <c r="F16"/>
  <c r="E11"/>
  <c r="E16"/>
  <c r="D11"/>
  <c r="D29"/>
  <c r="G19"/>
  <c r="D26"/>
  <c r="H21"/>
  <c r="D31"/>
  <c r="C50"/>
  <c r="K84" i="1"/>
  <c r="G50" i="2"/>
  <c r="C24"/>
  <c r="F50"/>
  <c r="I24"/>
  <c r="D14"/>
  <c r="C40"/>
  <c r="E50"/>
  <c r="B38"/>
  <c r="C48"/>
  <c r="K880" i="1"/>
  <c r="G48" i="2"/>
  <c r="K180" i="1"/>
  <c r="G9" i="2"/>
  <c r="H19"/>
  <c r="G38"/>
  <c r="I40"/>
  <c r="F40"/>
  <c r="H14"/>
  <c r="E48"/>
  <c r="H9"/>
  <c r="C38"/>
  <c r="F38"/>
  <c r="G40"/>
  <c r="B40"/>
  <c r="I9"/>
  <c r="F31"/>
  <c r="F48"/>
  <c r="E31"/>
  <c r="B48"/>
  <c r="C14"/>
  <c r="C19"/>
  <c r="E9"/>
  <c r="F14"/>
  <c r="F19"/>
  <c r="F24"/>
  <c r="F29"/>
  <c r="C9"/>
  <c r="E14"/>
  <c r="E19"/>
  <c r="E24"/>
  <c r="E29"/>
  <c r="D19"/>
  <c r="D24"/>
  <c r="I14"/>
  <c r="I19"/>
  <c r="D9"/>
  <c r="I48"/>
  <c r="B14"/>
  <c r="B19"/>
  <c r="B24"/>
  <c r="G14"/>
  <c r="G24"/>
  <c r="B16" l="1"/>
  <c r="B28"/>
  <c r="B31"/>
  <c r="C28"/>
  <c r="C31"/>
  <c r="E37"/>
  <c r="E40"/>
  <c r="G28"/>
  <c r="G29"/>
  <c r="I28"/>
  <c r="I31"/>
  <c r="D47"/>
  <c r="D50"/>
  <c r="G11"/>
  <c r="G8"/>
  <c r="C18"/>
  <c r="C23"/>
  <c r="E28"/>
  <c r="D28"/>
  <c r="B37"/>
  <c r="E8"/>
  <c r="G23"/>
  <c r="H18"/>
  <c r="E13"/>
  <c r="G37"/>
  <c r="B18"/>
  <c r="G47"/>
  <c r="G18"/>
  <c r="I37"/>
  <c r="I18"/>
  <c r="C37"/>
  <c r="F37"/>
  <c r="F23"/>
  <c r="F28"/>
  <c r="F18"/>
  <c r="I23"/>
  <c r="H13"/>
  <c r="D23"/>
  <c r="D18"/>
  <c r="B47"/>
  <c r="B23"/>
  <c r="F13"/>
  <c r="F47"/>
  <c r="E47"/>
  <c r="E18"/>
  <c r="E23"/>
  <c r="C47"/>
  <c r="H8"/>
  <c r="C8"/>
  <c r="I8"/>
  <c r="C13"/>
  <c r="F8"/>
  <c r="D8"/>
  <c r="I13"/>
  <c r="B13"/>
  <c r="D13"/>
  <c r="I47"/>
  <c r="G13"/>
  <c r="J55" l="1"/>
  <c r="J52"/>
  <c r="B50" l="1"/>
  <c r="J30"/>
  <c r="G857" i="1" l="1"/>
  <c r="K857" s="1"/>
  <c r="G854"/>
  <c r="K854" s="1"/>
  <c r="J53" i="2" l="1"/>
  <c r="B5" l="1"/>
  <c r="B4" l="1"/>
  <c r="D5" l="1"/>
  <c r="D6" l="1"/>
  <c r="D4" l="1"/>
  <c r="C5" l="1"/>
  <c r="I5"/>
  <c r="I4" l="1"/>
  <c r="C4"/>
  <c r="B10"/>
  <c r="B9" l="1"/>
  <c r="J29" l="1"/>
  <c r="J38" l="1"/>
  <c r="G5" l="1"/>
  <c r="F5" l="1"/>
  <c r="G4" l="1"/>
  <c r="F4"/>
  <c r="E5" l="1"/>
  <c r="E4" l="1"/>
  <c r="K907" i="1" l="1"/>
  <c r="K913"/>
  <c r="K904"/>
  <c r="G845"/>
  <c r="K845" s="1"/>
  <c r="K849"/>
  <c r="K895" l="1"/>
  <c r="G900"/>
  <c r="K900" s="1"/>
  <c r="J15" i="2"/>
  <c r="J10"/>
  <c r="K1003" i="1" l="1"/>
  <c r="J9" i="2"/>
  <c r="J19"/>
  <c r="J14"/>
  <c r="J25" l="1"/>
  <c r="J20"/>
  <c r="C3" l="1"/>
  <c r="F6"/>
  <c r="D3"/>
  <c r="J24"/>
  <c r="K27" i="1" l="1"/>
  <c r="K57"/>
  <c r="C6" i="2"/>
  <c r="E6"/>
  <c r="I6"/>
  <c r="B11"/>
  <c r="G3"/>
  <c r="G6"/>
  <c r="F3"/>
  <c r="J16" l="1"/>
  <c r="B6"/>
  <c r="K94" i="1"/>
  <c r="J26" i="2"/>
  <c r="K50" i="1"/>
  <c r="I3" i="2"/>
  <c r="J13"/>
  <c r="B8"/>
  <c r="B3"/>
  <c r="J23"/>
  <c r="J28"/>
  <c r="J31"/>
  <c r="E3"/>
  <c r="K16" i="1" l="1"/>
  <c r="J8" i="2" l="1"/>
  <c r="J11"/>
  <c r="J21" l="1"/>
  <c r="K40" i="1"/>
  <c r="J18" i="2"/>
</calcChain>
</file>

<file path=xl/sharedStrings.xml><?xml version="1.0" encoding="utf-8"?>
<sst xmlns="http://schemas.openxmlformats.org/spreadsheetml/2006/main" count="2527" uniqueCount="502">
  <si>
    <t>№ п/п</t>
  </si>
  <si>
    <t>К1</t>
  </si>
  <si>
    <t>К2 пл</t>
  </si>
  <si>
    <t>К2 ф</t>
  </si>
  <si>
    <t>К2</t>
  </si>
  <si>
    <t>К3</t>
  </si>
  <si>
    <t>Х</t>
  </si>
  <si>
    <t>ИТОГО:</t>
  </si>
  <si>
    <t xml:space="preserve">Х </t>
  </si>
  <si>
    <t xml:space="preserve">Х  </t>
  </si>
  <si>
    <t>X</t>
  </si>
  <si>
    <t xml:space="preserve">X </t>
  </si>
  <si>
    <t>Управление образования Октябрьского района</t>
  </si>
  <si>
    <t>Управление образования Советского района</t>
  </si>
  <si>
    <t>Управление образования Железнодорожного района</t>
  </si>
  <si>
    <t>Управление образования Свердловского района</t>
  </si>
  <si>
    <t>Управление образования Кировского района</t>
  </si>
  <si>
    <t>Молодежная политика</t>
  </si>
  <si>
    <t>Главное управление социальной защиты населения</t>
  </si>
  <si>
    <t>итого</t>
  </si>
  <si>
    <t>Управление образования Ленинского района</t>
  </si>
  <si>
    <t>Психолого-педагогическая и медико-социальная помощь</t>
  </si>
  <si>
    <t>Всего:</t>
  </si>
  <si>
    <t>Итого:</t>
  </si>
  <si>
    <t>Врачебно-педагогическое наблюдение</t>
  </si>
  <si>
    <t>Школа-интернат</t>
  </si>
  <si>
    <t>итого:</t>
  </si>
  <si>
    <t>2</t>
  </si>
  <si>
    <t>3</t>
  </si>
  <si>
    <t>12</t>
  </si>
  <si>
    <t xml:space="preserve">Управление образования Центрального района </t>
  </si>
  <si>
    <t>Главное управление культуры</t>
  </si>
  <si>
    <t>Главное управление образования</t>
  </si>
  <si>
    <t>3.6</t>
  </si>
  <si>
    <t>Обеспечение муниципальных учреждений здравоохранения автотранспортом в соответствии с нормативами</t>
  </si>
  <si>
    <t>3.7</t>
  </si>
  <si>
    <t>Наименование услуги</t>
  </si>
  <si>
    <t>Главное управление образованния.</t>
  </si>
  <si>
    <t>Дошкольное</t>
  </si>
  <si>
    <t>Оцитоговая</t>
  </si>
  <si>
    <t>Начальное</t>
  </si>
  <si>
    <t>Основное общее</t>
  </si>
  <si>
    <t>Среднее полное</t>
  </si>
  <si>
    <t>Дополнительное</t>
  </si>
  <si>
    <t>Организация отдыха детей</t>
  </si>
  <si>
    <t>Централиз. бухг.</t>
  </si>
  <si>
    <t xml:space="preserve">К3 </t>
  </si>
  <si>
    <t>Информационно-методический центр</t>
  </si>
  <si>
    <t>Организация планирования показателей деятельности, ведение бюджетного и налогового учета, исполнение бюджетных смет по муниципальным образовательным учреждениям</t>
  </si>
  <si>
    <t>1. Полнота, своевременность принятых и обработанных форм отраслевой статистической отчетности в соответствии со сроками предоставления – 100%.</t>
  </si>
  <si>
    <t>2. Подготовка материалов по запросам главного управления здравоохранения – 100%.</t>
  </si>
  <si>
    <t>3. Методическое руководство и контроль деятельности учреждений здравоохранения – 100%.</t>
  </si>
  <si>
    <t>4. Своевременность подготовки аналитических материалов  – 100%</t>
  </si>
  <si>
    <t>Медицинское обследование лиц, занимающихся физической культурой и спортом</t>
  </si>
  <si>
    <t>Муниципальное   автономное учреждение города Красноярска "Центр содействия малому и среднему предпринимательству"</t>
  </si>
  <si>
    <t>Главное управление по физической культуре, спорту и туризму</t>
  </si>
  <si>
    <t>Городской архив (МКУ города Красноярска "Красноярский городской архив")</t>
  </si>
  <si>
    <t>Муниципальное казенное учреждение города Красноярска "Служба 005"</t>
  </si>
  <si>
    <t>Муниципальное бюджетное учреждение  города Красноярска "Центр недвижимости"</t>
  </si>
  <si>
    <t>Прием - передача информации о неполадках в системах коммунального хозяйства и внешнего благоустройства г. Красноярска и принятие организационно – координационных мер по предупреждению и устранению нарушений в системах  жизнеобеспечения города</t>
  </si>
  <si>
    <t xml:space="preserve">Оказание субъектам малого предпринимательства консультационных услуг по вопросам налогообложения, бухгалтерского учета и правовой защиты                                                                                                           </t>
  </si>
  <si>
    <t xml:space="preserve">Осуществление взаимодействия со средствами массовой информации в целях освещения деятельности субъектов малого и среднего предпринимательства </t>
  </si>
  <si>
    <t>Разработка и издание методических пособий, катологов для субъектов малого и среднего предпринимательства</t>
  </si>
  <si>
    <t>Проведение обучающих семинаров, круглых столов для руководителей и сотрудников субъектов малого и среднего предпринимательства</t>
  </si>
  <si>
    <t>Подготовка к выходу в эфир телевизионных программ для субъектов малого и среднего предпринимательства</t>
  </si>
  <si>
    <t>Разработка и сопровождение информационного сайта для субъектов малого и среднегопредпринимательства</t>
  </si>
  <si>
    <t>Проведение конкурса "Предприниматель года" среди субъектов малого и среднего предпринимательства</t>
  </si>
  <si>
    <t>Проведение моноторинга деятельности субъектов малого и среднего предпринимательства на территории города Красноярска</t>
  </si>
  <si>
    <t>обр</t>
  </si>
  <si>
    <t>гуо</t>
  </si>
  <si>
    <t>центр</t>
  </si>
  <si>
    <t>окт</t>
  </si>
  <si>
    <t>ж.д</t>
  </si>
  <si>
    <t>лен</t>
  </si>
  <si>
    <t>св</t>
  </si>
  <si>
    <t>сов</t>
  </si>
  <si>
    <t>кир</t>
  </si>
  <si>
    <t>дошк</t>
  </si>
  <si>
    <t>нач</t>
  </si>
  <si>
    <t>осн</t>
  </si>
  <si>
    <t>сред</t>
  </si>
  <si>
    <t>доп</t>
  </si>
  <si>
    <t>отд</t>
  </si>
  <si>
    <t>цб</t>
  </si>
  <si>
    <t>мед-соц</t>
  </si>
  <si>
    <t>метод центр</t>
  </si>
  <si>
    <t>культ</t>
  </si>
  <si>
    <t>здрав</t>
  </si>
  <si>
    <t>физк и сп</t>
  </si>
  <si>
    <t>мол. пол</t>
  </si>
  <si>
    <t>УО Центрального района</t>
  </si>
  <si>
    <t>УО Ленинского района</t>
  </si>
  <si>
    <t>УО Октябрьского района</t>
  </si>
  <si>
    <t>УО Свердловского района</t>
  </si>
  <si>
    <t xml:space="preserve"> УО Кировского района</t>
  </si>
  <si>
    <t>УО  Железнодорожного района</t>
  </si>
  <si>
    <t xml:space="preserve"> УО Советского района</t>
  </si>
  <si>
    <t xml:space="preserve"> УО Октябрьского района  (школа-интернат)</t>
  </si>
  <si>
    <t xml:space="preserve">Критерии оценки выполнения муниципального задания    </t>
  </si>
  <si>
    <t>показатели, характеризующие качество 
муниципальной услуги (работы)</t>
  </si>
  <si>
    <t>ОЦитоговая</t>
  </si>
  <si>
    <t>показатели, характеризующие объем муниципальной услуги (работы)</t>
  </si>
  <si>
    <r>
      <t>К1</t>
    </r>
    <r>
      <rPr>
        <sz val="14"/>
        <color theme="1"/>
        <rFont val="Times New Roman"/>
        <family val="1"/>
        <charset val="204"/>
      </rPr>
      <t>плi</t>
    </r>
  </si>
  <si>
    <r>
      <t>К1</t>
    </r>
    <r>
      <rPr>
        <sz val="14"/>
        <color theme="1"/>
        <rFont val="Times New Roman"/>
        <family val="1"/>
        <charset val="204"/>
      </rPr>
      <t>фi</t>
    </r>
  </si>
  <si>
    <r>
      <t>К1</t>
    </r>
    <r>
      <rPr>
        <sz val="14"/>
        <color theme="1"/>
        <rFont val="Times New Roman"/>
        <family val="1"/>
        <charset val="204"/>
      </rPr>
      <t>i</t>
    </r>
  </si>
  <si>
    <t>Услуга по предоставлению начального общего образования по общеобразовательным программам</t>
  </si>
  <si>
    <t>Услуга по предоставлению основного общего образования по общеобразовательным программам</t>
  </si>
  <si>
    <t>1. Сохранение и поддержание здоровья детей:</t>
  </si>
  <si>
    <t>2.  Укомплектованность кадрами:</t>
  </si>
  <si>
    <t xml:space="preserve">3. Доступность  и качество образования: </t>
  </si>
  <si>
    <t xml:space="preserve">3. Доступность и качество образования: </t>
  </si>
  <si>
    <t xml:space="preserve">Услуга по предоставлению дополнительного образования  </t>
  </si>
  <si>
    <t xml:space="preserve">3. Качество образования: </t>
  </si>
  <si>
    <t>2. Сохранение и поддержание здоровья детей:</t>
  </si>
  <si>
    <t>3.  Укомплектованность кадрами:</t>
  </si>
  <si>
    <t>Услуга по организации отдыха детей в каникулярное время</t>
  </si>
  <si>
    <t xml:space="preserve">4. Качество обучения: </t>
  </si>
  <si>
    <t>1.  Укомплектованность кадрами:</t>
  </si>
  <si>
    <t xml:space="preserve">2. Качество организации отдыха детей в каникулярное время:
</t>
  </si>
  <si>
    <t xml:space="preserve">2. Укомплектованность кадрами: </t>
  </si>
  <si>
    <t>1. Укомплектованность кадрами:</t>
  </si>
  <si>
    <t>Услуга по присмотру, уходу и оздоровлению детей в образовательных учреждениях</t>
  </si>
  <si>
    <t>Услуга по предоставлению методической помощи</t>
  </si>
  <si>
    <t>2. Укомплектованность кадрами:</t>
  </si>
  <si>
    <t>Услуга по предоставлению дошкольного образования</t>
  </si>
  <si>
    <t>4</t>
  </si>
  <si>
    <t>5</t>
  </si>
  <si>
    <t>6</t>
  </si>
  <si>
    <t>1</t>
  </si>
  <si>
    <t>7</t>
  </si>
  <si>
    <t>10</t>
  </si>
  <si>
    <t>8</t>
  </si>
  <si>
    <t>1.1. Бюджетным и Налоговым кодексами Российской Федерации:</t>
  </si>
  <si>
    <t>1.2. Инструкцией по бюджетному учету Российской Федерации:</t>
  </si>
  <si>
    <t>2. Уровень обеспеченности информационно-коммуникационными технологиями (ИКТ):</t>
  </si>
  <si>
    <t>1. Соблюдение требований, утвержденных:</t>
  </si>
  <si>
    <t>3. Укомплектованность кадрами:</t>
  </si>
  <si>
    <t xml:space="preserve">Услуга по         
предоставлению    
дополнительного   
образования в     
сфере культуры и  
искусства         
</t>
  </si>
  <si>
    <t xml:space="preserve">Услуга по         
демонстрации      
коллекций диких   
животных и флоры  
</t>
  </si>
  <si>
    <t xml:space="preserve">Услуга по     
организации досуга
в клубах по       
интересам,        
возрастных клубах,
любительских      
объединениях      
</t>
  </si>
  <si>
    <t xml:space="preserve">Услуга по         
организации и     
проведению        
культурно-        
досуговых         
мероприятий силами
учреждения        
</t>
  </si>
  <si>
    <t xml:space="preserve">Услуга по         
публичному показу 
музейных предметов
и музейных        
коллекций         
</t>
  </si>
  <si>
    <t xml:space="preserve">Услуга по         
осуществлению     
библиотечного,    
библиографического
и информационного 
обслуживания      
пользователей     
библиотеки        
</t>
  </si>
  <si>
    <t xml:space="preserve">Услуга по показу  
концертов и иных  
концертных        
программ          
</t>
  </si>
  <si>
    <t xml:space="preserve">Услуга по показу  
фильмов           
</t>
  </si>
  <si>
    <t xml:space="preserve">Работа по         
организации и     
проведению        
городских         
фестивалей и      
конкурсов по видам
искусств          
</t>
  </si>
  <si>
    <t xml:space="preserve">Работа по         
организации и     
проведению        
общегородских     
культурно-массовых
мероприятий,      
конкурсов,        
форумов,          
социологических   
исследований и    
иных мероприятий в
соответствии с    
планом главного   
управления        
культуры          
администрации     
города и          
городскими        
целевыми          
программами       
</t>
  </si>
  <si>
    <t>Муниципальные работы</t>
  </si>
  <si>
    <t xml:space="preserve">Главное управление здравоохранения </t>
  </si>
  <si>
    <t>1.1</t>
  </si>
  <si>
    <t xml:space="preserve">В амбулаторных     
условиях по  специальностям:    
аллергология и     
иммунология        
гастроэнтерология  
гематология        
акушерство и       
гинекология        
дерматовенерология 
инфекционные       
болезни кардиология
наркология         
неврология         
нейрохирургия      
нефрология         
отоларингология    
офтальмология      
педиатрия          
колопроктология    
пульмонология      
психиатрия         
ревматология       
сердечно-сосудистая
хирургия           
стоматология       
терапия            
торакальная        
хирургия           
травматология-     
ортопедия          
урология           
хирургия           
эндокринология     
</t>
  </si>
  <si>
    <t>1.2</t>
  </si>
  <si>
    <t>В стационарных     
условиях, по       
профилям:          
гастроэнтерология, 
гематология,       
гнойно-септическая 
хирургия           
гинекология        
восстановительное  
лечение            
для производства   
абортов            
для беременных и   
рожениц            
инфекционный       
кардиология        
инвазивная         
кардиология        
неврология         
нейрохирургия      
нефрология         
ортопедия          
отоларингология    
офтальмология      
патология          
беременности       
патология          
новорожденных      
педиатрия          
педиатрия для      
грудных детей      
проктология        
пульмонология      
ревматология       
сосудистая хирургия
стоматология       
терапия            
торакальная        
хирургия           
травматология-     
ортопедия          
урология           
хирургия           
эндокринология</t>
  </si>
  <si>
    <t>1.3</t>
  </si>
  <si>
    <t xml:space="preserve">В условиях дневных 
стационаров,       
по профилям:       
гастроэнтерология  
гинекология        
восстановительное  
лечение            
кардиология        
нефрология         
неврология         
отоларингология    
офтальмология      
ортопедия          
педиатрия педиатрия
для грудных детей  
проктология        
ревматология       
терапия            
травматология      
урология           
хирургия           
челюстно-лицевая   
хирургия           
эндокринология     
</t>
  </si>
  <si>
    <t xml:space="preserve">1. Количество пролеченных больных на 1000 жителей </t>
  </si>
  <si>
    <t xml:space="preserve">2. Количество пациенто-дней на 1000 жителей </t>
  </si>
  <si>
    <t>1.4</t>
  </si>
  <si>
    <t>Скорая медицинская помощь</t>
  </si>
  <si>
    <t xml:space="preserve">1. Количество вызовов на 1000 жителей </t>
  </si>
  <si>
    <t xml:space="preserve">2. Процент повторных вызовов </t>
  </si>
  <si>
    <t xml:space="preserve">Сбор и обработка отраслевых статистических данных, информационно-аналитическое обеспечение, методическая поддержка и контроль деятельности муниципальных бюджетных учреждений здравоохранения </t>
  </si>
  <si>
    <t xml:space="preserve">1. Процент выпуска  автомобилей на линию 
</t>
  </si>
  <si>
    <t>Процент технической готовности автомобилей</t>
  </si>
  <si>
    <t xml:space="preserve">Раздел 1 "Услуги" Первичная медико-санитарная помощь, скорая медицинская помощь (за исключением санитарно-авиационной),  медицинская помощь женщинам в период  беременности, во  время и после, за  исключением  высокотехнологичной медицинской помощи, в том числе:      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</si>
  <si>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</si>
  <si>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</si>
  <si>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</si>
  <si>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</si>
  <si>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</si>
  <si>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</si>
  <si>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</si>
  <si>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</si>
  <si>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1. Число  обучающихся, ставших лауреатами городских,  краевых, региональных, российских и международных  конкурсов и фестивалей (человек; абсолютный показатель).        
</t>
  </si>
  <si>
    <t xml:space="preserve">2. Доля выпускников, поступивших в  средние  специальные       учебные заведения (процент; рассчитывается как отношение числа выпускников, поступивших в средние специальные учебные заведения, к общему числу выпускников). 
</t>
  </si>
  <si>
    <t xml:space="preserve">3. Доведение до  выпуска (процент; рассчитывается как отношение числа выпускников к числу поступивших на обучение по соответствующим программам)
</t>
  </si>
  <si>
    <t xml:space="preserve">1. Доля  экскурсионных  посещений  (процент; рассчитывается как отношение числа экскурсионных посещений к общему числу посещений).        
</t>
  </si>
  <si>
    <t xml:space="preserve">2. Количество экскурсий, лекций, выставок, массовых мероприятий (абсолютный показатель)       
</t>
  </si>
  <si>
    <t xml:space="preserve">1. Доля клубных формирований со званием "народный", "образцовый" (процент; рассчитывается как отношение количества клубных формирований со званием "народный", "образцовый" к общему количеству клубных формирований)    
</t>
  </si>
  <si>
    <t xml:space="preserve">Удовлетворенность населения  качеством   предоставляемых  услуг (процент от числа опрошенных; рассчитывается как отношение количества "положительных" ответов к общему числу ответов) 
</t>
  </si>
  <si>
    <t xml:space="preserve">1. Доля экскурсионных посещений  (процент; рассчитывается как отношение числа экскурсионных посещений к общему числу посещений).       
</t>
  </si>
  <si>
    <t xml:space="preserve">2. Количество выставок  (абсолютный показатель).         
</t>
  </si>
  <si>
    <t xml:space="preserve">3. Количество экскурсий (абсолютный показатель). </t>
  </si>
  <si>
    <t>4. Количество лекций (абсолютный показатель)</t>
  </si>
  <si>
    <t xml:space="preserve">1. Активность пользователей  (коэффициент; рассчитывается как отношение числа посещений к числу зарегистрированных пользователей).    
</t>
  </si>
  <si>
    <t xml:space="preserve">2. Читаемость  (коэффициент; рассчитывается как отношение количества книговыдач к числу зарегистрированных пользователей). </t>
  </si>
  <si>
    <t xml:space="preserve">3. Число посещений (человек; абсолютный показатель). </t>
  </si>
  <si>
    <t xml:space="preserve">4. Количество книговыдач (экземпляров; абсолютный показатель)       
</t>
  </si>
  <si>
    <t xml:space="preserve">1. Обновление концертного репертуара (количество новых программ и постановок; абсолютный показатель). </t>
  </si>
  <si>
    <t xml:space="preserve">2. Доля концертов, проведенных собственными силами (процент; рассчитывается как отношение количества концертов, проведенных собственными силами к общему количеству концертов).
</t>
  </si>
  <si>
    <t>3. Число концертов (абсолютный показатель)</t>
  </si>
  <si>
    <t xml:space="preserve">1. Доля национальных фильмов в репертуаре  (процент; рассчитывается как отношение количества национальных фильмов, к общему количеству фильмов).     
</t>
  </si>
  <si>
    <t>2. Количество сеансов (абсолютный показатель)</t>
  </si>
  <si>
    <t>Доля населения, принявшего участие в мероприятиях    
(процент; рассчитывается как отношение участников мероприятий к населению г. Красноярска)</t>
  </si>
  <si>
    <t xml:space="preserve">Число обучающихся, принявших участие в городских фестивалях и конкурсах по видам искусств (абсолютный показатель)       
</t>
  </si>
  <si>
    <t xml:space="preserve">1. Число посещений на 1000 жителей  (ед.; определяется 
как отношение числа посещений (всего) на 1000 населения).
</t>
  </si>
  <si>
    <t xml:space="preserve">2. Удельный вес посещений по поводу заболеваний (процент;          
определяется как отношение числа посещений на приеме по поводу заболеваний к числу посещений в поликлинике).  
</t>
  </si>
  <si>
    <t xml:space="preserve">3. Удельный вес посещений с профилактической целью (процент;    
определяется как отношение числа посещений с профилактической целью к числу посещений в поликлинике).  
</t>
  </si>
  <si>
    <t>4. Полнота охвата диспансерным наблюдением от числа подлежащих дополнительной диспансеризации (ДД) (процент; определяется как отношение числа проведенных осмотров по ДД к числу плановых осмотров по ДД)</t>
  </si>
  <si>
    <t xml:space="preserve">1. Уровень госпитализации на 1000 жителей (чел.;
определяется как отношение числа поступивших больных в стационар на 1000 населения).
</t>
  </si>
  <si>
    <t xml:space="preserve">2. Число койкодней на 1000 жителей (к/д; оределяется как отношение числа койко-дней, проведенных больными, на 1000  
населения).   
</t>
  </si>
  <si>
    <t xml:space="preserve">3. Средняя длительность лечения (дни;      
определяется как   
отношение числа    
койко-дней,        
проведенных        
выписанными        
больными, к числу  
выбывших больных). 
</t>
  </si>
  <si>
    <t>Подготовка проектов документов: учредительных; для регистрации юридических лиц и индивидуальных предпринимателей; для постановки на учет в налоговых органах; реорганизации; ликвидации; получения кредитов и займов; оформления договоров лизинга; участия в программах по привлечению финансовых ресурсов (муниципальные, краевые, федеральные, грантовые программы, различные фонды); участия в муниципальном государственном заказе, участия в муниципальных лотереях; подготовка бизнес-планов инвестиционных, инновационных проектов</t>
  </si>
  <si>
    <t>Предоставление консультационно-информационных услуг по вопросам  организации собственного дела; выбора режима налогообложения; регистрации субъектов предпринимательской деятельности; лицензирования отдельных видов деятельности;  заполнения налоговой отчетности;  участия в программах поддержки предпринимательства, организации проведения муниципальных лотерей</t>
  </si>
  <si>
    <t>Предоставление в пользование субъектам малого предпринимательства в соответствии с нормами действующего законадательства нежилых помещений оснащенных необходимой мебелью, оргтехникой, средствами связи</t>
  </si>
  <si>
    <t>семинары, проведенные в зале вместимостью не менее 20 мест, количество семинаров - не менее 5 (абсолютный показатель)</t>
  </si>
  <si>
    <t>9</t>
  </si>
  <si>
    <t>посещаемость сайта не менее 750 пользователей в квартал (абсолютный показатель)</t>
  </si>
  <si>
    <t>тираж изданий не менее 500 экземпляров (абсолютный показатель)</t>
  </si>
  <si>
    <t>11</t>
  </si>
  <si>
    <t>количество номинаций в конкурсе - не менее 6 (абсолютный показатель)</t>
  </si>
  <si>
    <t>проведение исследований с объемом выборки не менее 5% от общего числа субъектов малого и среднего предпринимательства (процент; определяется как отношение субъектов малого и среднего предпригимательства, участвующих в мониторинге, к общему числу субъектов малого и среднего предпринимательства)</t>
  </si>
  <si>
    <t>13</t>
  </si>
  <si>
    <t>Проведение мероприятия "Неделя предпринимательства"</t>
  </si>
  <si>
    <t>1) доля некачественно подготовленных документов (процент; определяется как отношение числа повторно обратившихся за подготовкой пакета документов в связи с некачественным его исполнением к общему числу подготовленных пакетов документоа);</t>
  </si>
  <si>
    <t>Подготовка проектов документов в течение установленного срока (процент; определяется как отношение числа подготовленных в срок пакетов документов к общему числу подготовленных пакетов документов)</t>
  </si>
  <si>
    <t>1) удовлетворенность получателя услуги по результатам анкетирования обратившихся лично (процент; определяется как отношение числа удовлетворенных консультациями к общему числу обратившихся за консультациями);</t>
  </si>
  <si>
    <t>2) предоставление устной консультации в день обращения, письменных ответов в течение 5 рабочих дней</t>
  </si>
  <si>
    <t>удовлетворенность получателя услуги оснащением предоставляемых рабочих мест по результатам анкетирования (процент; определяется как отношение числа удовлетворенных к общему числу получателей услуги)</t>
  </si>
  <si>
    <t>удовлетворенность получателя услуги по результатам опроса (варианты оценок: "удовлетворен", "не удовлетворен") (процент; определяется как отношение удовлетворенных оказанными услугами к общему числу оказанных услуг)</t>
  </si>
  <si>
    <t>рассмотрение заявок на предоставление поручительства в установленный срок (процент; определяется как отношение числа заявок, рассмотренных в срок, к общему числу рассмотренных заявок)</t>
  </si>
  <si>
    <t xml:space="preserve">Предоставление поручительств по обязательствам (кредитам, займам, договорам лизинга и т. п.) субъектов малого  и среднего предпринимательства </t>
  </si>
  <si>
    <t>I. Муниципальные услуги</t>
  </si>
  <si>
    <t>II. Муниципальные работы</t>
  </si>
  <si>
    <t>публикации статей в печатных изданиях c месячным тиражом не менее 5000 экземпляров (абсолютный показатель)</t>
  </si>
  <si>
    <t>Расчет оценки К1</t>
  </si>
  <si>
    <t xml:space="preserve">Расчет оценки К1  </t>
  </si>
  <si>
    <t>Рассчет оценки К1</t>
  </si>
  <si>
    <t>Реализация образовательных программ дополнительного  образования (подготовка обучащихся в спортивных школах от начальной подготовки до спортивного совершенствования и высшего спортивного мастерства)</t>
  </si>
  <si>
    <t>1. Обеспечение сохранности контингента обучащихся (процент; определяется как отношение количества обучающихся на отчетную дату к количеству обучающихся согласно планам комплектования)</t>
  </si>
  <si>
    <t>2. Присвоение спортивных разрядов и званий согласно требованиям ЕВСК (человек; абсолютная величина)</t>
  </si>
  <si>
    <t>1. Оздоровление  обучащихся в условиях, отвечающих требованиям надзорных органов к проведению оздоровительной компании  (человек; абсолютная величина)</t>
  </si>
  <si>
    <t>2. Отсутствие случаев травматизма при проведении спортивных, оздоровительных мероприятий (процент; определяется как отношение количества обучающихся, получивших травмы при проведении спортивных, оздоровительных мероприятий, к общему количеству потребителей данной услуги)</t>
  </si>
  <si>
    <t xml:space="preserve"> 1. Применение современных технологий (компьютерно-диагностических систем) в программе медицинских обследований (процент; определяется как отношение количества обучающихся в учебно-тренеровачных группах 4-го и 5-годов обучения, группах спортивного совершенствования и высшего спортивного мастерства, охваченных КДС, к общему количеству обучающихся в учебно-тренеровочных группах 4-го и 5-го годов обучения, группах спортивного совершенствования и высшего спортивного мастерства)</t>
  </si>
  <si>
    <t>2. Уровень подготовки врачебного состава - наличие специализации и сертификата по спортивной медицине и ЛФК (количество специалистов; абсолютная величина)</t>
  </si>
  <si>
    <t>3. Проведение реабилитационных мероприятий для обучающихся спортивных школ (количество мероприятий; абсолютная величина)</t>
  </si>
  <si>
    <t>Организация и проведение мероприятий в соответствии с календарным планом официальных физкультурных и спортивных мероприятий города Красноярска</t>
  </si>
  <si>
    <t>1. Количество физических лиц, привлеченных к занятиям физической культурой и спортом (человек; абсолютная величина)</t>
  </si>
  <si>
    <t>2. Обслуживание спортивных мероприятий спортивными судьями, имеющими квалификационную категорию (количество мероприятий; абсолютная величина)</t>
  </si>
  <si>
    <t>Обеспечение участия спортивных сборных команд городского округа по игровым видам спорта в спортивных соревнованиях</t>
  </si>
  <si>
    <t xml:space="preserve">достижение определенного в муниципальном задании спортивного результата в соответствующем игровом сезоне (занятое место в спортивном соревновании; абсолютная величина) </t>
  </si>
  <si>
    <t>Организация и проведение занятий физкультурно-спортивной направленности по месту жительства</t>
  </si>
  <si>
    <t>1. Количество жителей микрорайона, занимающихся физической культурой и спортом (количество человек; абсолютная величина)</t>
  </si>
  <si>
    <t>2. Отсутствие случаев травматизма, связанных с нарушениями техники безопасности при проведении занятий физической культурой и спортом (абсолютная величина).</t>
  </si>
  <si>
    <t>Обеспечение доступа к спортивным объектам</t>
  </si>
  <si>
    <t>1. Количество посещений гражданами спортивных объектов (абсолютная величина)</t>
  </si>
  <si>
    <t>2. Доступность занятий спортом для различных категорий граждан, лиц с ограниченными возможностями здоровья и других групп населения, нуждающихся в повышенной социальной защите (студенты, лица пожилого возроста, малообеспеченные категории граждан) (количество посещений; абсолютный показатель)</t>
  </si>
  <si>
    <t xml:space="preserve"> 1. Применение коррекционных мероприятий тренировочного режима (количество мероприятий; абсолютная величина)</t>
  </si>
  <si>
    <t>2. Проведение ВПН сложно-диагностическими исследованиями для обучающихся спортивных школ (процент; определяется как отношение количества обучающихся в учебно-тренировочных группах 4-го и 5 -го годов обучения, группах спортивного совершенствования и высшего спортивного мастерства, охваченных СДИ, к к общему количеству обучающихся в учебно-тренировочных группах 4-го и 5 -го годов обучения, группах спортивного совершенствования и высшего спортивного мастерства)</t>
  </si>
  <si>
    <t>3. Освещение в средствах массовой информации спортивно-массовых мероприятий и иных событий физкультурно-спортивной направленности, популяризация занятий физической культурой и спортом как составляющей части здорового образа жизни (количество информационных сообщений; абсолютная величина)</t>
  </si>
  <si>
    <t>Услуги по организации  летнего каникулярного отдыха детей и молодежи</t>
  </si>
  <si>
    <t xml:space="preserve">I. Организация стационарных палаточных загородных лагерей на территории Красноярского края: </t>
  </si>
  <si>
    <t>- наличие материально-технической базы (палатки, спальники, оборудование для полевой кухни, иное туристическое снаряжение) (наличие; абсолютный показатель)</t>
  </si>
  <si>
    <t>- организация 5-разового питания (наличие; абсолютный показатель)</t>
  </si>
  <si>
    <t>- организация транспорта до места пребывания (наличие; абсолютный показатель)</t>
  </si>
  <si>
    <t>- наличие медицинского сопровождения (наличие; абсолютный показатель)</t>
  </si>
  <si>
    <t>- наличие дополнительной образовательной программы по молодежной тематике (наличие; абсолютный показатель)</t>
  </si>
  <si>
    <t>Услуги по трудовому воспитанию молодежи</t>
  </si>
  <si>
    <t>1. Количество молодежи, вовлеченной в мероприятия по трудовому воспитанию (чел.; абсолютный показатель)</t>
  </si>
  <si>
    <t>2. Доля специализированных бригад (проценты, определяется как отношение количества специализированных бригад к общему количеству бригад).</t>
  </si>
  <si>
    <t>3. Количество досуговых, профориентационных мероприятий (количество мепоприятий; абсолютный показатель)</t>
  </si>
  <si>
    <t>4. Доля молодежи, нашедшей работу по специальности после обращения за содействием в трудоустройстве  ( проценты; определяется как отношение количества трудоустроенных молодых людей к общему количеству обратившихся)</t>
  </si>
  <si>
    <t xml:space="preserve">Консультационные 
услуги           
психологов,      
юристов и других 
специалистов по  
работе с         
молодежью (в том 
числе в рамках   
работ социальных 
служб) 
</t>
  </si>
  <si>
    <t xml:space="preserve">1. Количество молодых людей, получивших  индивидуальные        
консультации (чел.; абсолютный показатель). 
</t>
  </si>
  <si>
    <t>2. Количество групповых консультаций (количество консультаций; абсолютный показатель)</t>
  </si>
  <si>
    <t>3. Количество участников реализуемых программ (чел. абсолютный показатель)</t>
  </si>
  <si>
    <t xml:space="preserve">Услуги по        
реализации       
программ         
дополнительного  
образования для  
детей и молодежи 
</t>
  </si>
  <si>
    <t xml:space="preserve">1. Количество получателей услуг (чел.; абсолютный показатель).
</t>
  </si>
  <si>
    <t>Работа по организации досуговой деятельности</t>
  </si>
  <si>
    <t xml:space="preserve">2.  Прирост численности занимающихся  по отношению  к  предыдущему  периоду  (проценты;  определяется  как отношение  числа  занимающихся  на  текущий  период  к  числу  занимающихся  за предыдущий  период)
</t>
  </si>
  <si>
    <t xml:space="preserve">3.  Доля  молодежи  из категории  лиц, находящихся  в  
социально  опасном  положении,  лиц, попавших  в  трудную  жизненную  ситуацию  (проценты; определяется  как отношение  числа молодежи  из  указанных  категорий  к  общему числу  занимающихся).
</t>
  </si>
  <si>
    <t xml:space="preserve">4.  Удовлетворенность молодежи  (наличие положительных  отзывов и  т.п.;  абсолютный показатель)      
</t>
  </si>
  <si>
    <t xml:space="preserve">Работа  по    
поддержке    
деятельности      
молодежных  
объединений    
(проектные  
команды,  активы,  
инициативные      
группы)  на  базе    
учреждений 
</t>
  </si>
  <si>
    <t xml:space="preserve">Работа      
социальных  служб  
по  просветительской  
деятельности      
(лекции,  иная    
деятельность,  не  
являющаяся  
муниципальными  
услугами  
социальных  
служб)
</t>
  </si>
  <si>
    <t xml:space="preserve">1.  Количество  молодых людей,  охваченных деятельностью  
социальных  служб (чел.;  абсолютный показатель).    
</t>
  </si>
  <si>
    <t xml:space="preserve">2.  Доля  участников, удовлетворенных деятельностью  
социальных  служб (проценты; определяется  как отношение  числа участников, удовлетворенных деятельностью  служб,    
к  общему  числу участников)
</t>
  </si>
  <si>
    <t xml:space="preserve">3.  Доля  участников, обратившихся впоследствии  за услугами  социальных служб  (проценты; определяется  как отношение  числа участников, обратившихся впоследствии  за  иными  
услугами  социальных служб,  к  общему  числу участников)      
</t>
  </si>
  <si>
    <t xml:space="preserve">Работа  по    
вовлечению  в      
проектную    
деятельность,    
поддержка    
инновационной    
деятельности      
общественных      
объединений,      
учреждений  
города 
</t>
  </si>
  <si>
    <t xml:space="preserve">1.  Увеличение  числа проектов,  заявленных  на  различные    
конкурсы,  по сравнению  с предыдущим  периодом  (количество; абсолютный показатель).    
</t>
  </si>
  <si>
    <t xml:space="preserve">2. Наличие аналитического, экспертного  органа  в ходе  проведения конкурса,  привлечение профессиональных    
кадров  (наличие;абсолютный показатель)      
</t>
  </si>
  <si>
    <t xml:space="preserve">Работа  по    
организации  и   
проведению  
массовых мероприятий,      
выставок, концертов,  
конкурсов,  
спортивных праздников,  иных  
массово- зрелищных    
мероприятий    
</t>
  </si>
  <si>
    <t xml:space="preserve">Работы  по    
проведению  
социологических    
опросов,  
исследований  в  
области    
молодежной  
политики
муниципальными  
услугами  
социальных  
служб)
</t>
  </si>
  <si>
    <t xml:space="preserve">1.  Репрезентативность, охват  социальных слоев,  групп    
населения  (абсолютный показатель).    
</t>
  </si>
  <si>
    <t xml:space="preserve">2.  Привлечение квалифицированных специалистов  в    
области социологических  исследований  (наличие;  абсолютный    
показатель)      
</t>
  </si>
  <si>
    <t>1. Количество человек, участвующих в мероприятии (чел.; абсолютный показатель)</t>
  </si>
  <si>
    <t>2. Количество публикаций о  мероприятии  в СМИ (количество публикаций; абсолютный показатель)</t>
  </si>
  <si>
    <t xml:space="preserve">3.  Наличие материально-технической  базы (оборудование,    
инвентарь,  помещения) (наличие;  абсолютный показатель)
</t>
  </si>
  <si>
    <t xml:space="preserve">4.  Наличие  кадрового состава  (творческие коллективы,      
обслуживающий персонал,  менеджеры, звукорежиссеры),    
соответствующего уровню  мероприятия (наличие;  абсолютный    
показатель)
</t>
  </si>
  <si>
    <t xml:space="preserve">2. Доля получателей  услуг, участвующих в  мероприятиях в сфере молодежной политики  г. Красноярска (проценты;  определяется как отношение количества получателей услуг, участвующих в мероприятиях в сфере молодежной политики,  к общему количеству  получателей услуг)  </t>
  </si>
  <si>
    <t>1.  Доля  занимающихся  на  постоянной  основе    (сохранение  численности    контингента)  (проценты; определяется  как  отношение  числа занимающихся  более  1 года  (месяца)  к общему  числу   занимающихся)</t>
  </si>
  <si>
    <t>Информационное обеспечение граждан, органов государственной власти,  местного самоуправления, предприятий, учреждений и общественных объединений на основе документов  Архивного фонда Российской Федерации и других архивных докментов</t>
  </si>
  <si>
    <t>1. Своевременность (процент; определяется как отношение количества запросов, рассмотренных в установленный срок, к общему количеству поступивших запросов)</t>
  </si>
  <si>
    <t>2. Опреративность (процент; показатель определяется как отношение количества случаев ожидания в очереди не более 30 минут к общему количеству обратившихся за муниципальной услугой)</t>
  </si>
  <si>
    <t>3. Удовлетворенность (проценты; показатель определяется как отношение количества заявителей, удовлетворенных качеством процесса предоставления муниципальной услуги (количество оценок "хорошо" и "очень хорошо"), к общему количеству обратившихся за муниципальной услугой заявителей)</t>
  </si>
  <si>
    <t>4. Отсутствие жалоб (количество жалоб; абсолютная величина)</t>
  </si>
  <si>
    <t xml:space="preserve"> Муниципальное казенное  учреждение города Красноярска "Красноярский городской центр капитального ремонта жилья и благоустройства"</t>
  </si>
  <si>
    <t>Организация и контроль похоронного дела на кладбищах города</t>
  </si>
  <si>
    <t xml:space="preserve">оценка соответствия выданных удостоверений (пропусков, справок) правовым документам  (1 - ((кол-во предписаний надзорных и судебных органов) / (кол-во выданных
удостоверений))) x 100%          
</t>
  </si>
  <si>
    <t xml:space="preserve">Выдача специального    
разрешения на   
движение        
транспортных    
средств,        
осуществляющих  
перевозки       
тяжеловесных    
грузов по       
автомобильным   
дорогам общего  
пользования     
местного        
значения города 
Красноярска     
</t>
  </si>
  <si>
    <t xml:space="preserve">оценка соответствия выданных разрешений нормативным и правовым документам  (1 - ((кол-во предписаний надзорных и судебных органов) / (кол-во выданных
удостоверений))) x 100%          
</t>
  </si>
  <si>
    <t>Выдача и продление актов и ордеров на производство земляных работ на инженерных сетях при устранении      аварий и установке рекламных конструкций с углублением оснований</t>
  </si>
  <si>
    <t xml:space="preserve">оценка соответствия выданных актов (ордеров) нормативным и правовым документам  (1 - ((кол-во предписаний надзорных и судебных органов) / (кол-во выданных
удостоверений))) x 100%          
</t>
  </si>
  <si>
    <t>объем непереданных обращений по назначению для выполнения((кол-во непереданных сообщений)/(общее количество обращений))*100%</t>
  </si>
  <si>
    <t>Муниципальные услуги</t>
  </si>
  <si>
    <t>1. Соблюдение сроков сдачи технической документации, установленных муниципальным заданием</t>
  </si>
  <si>
    <t xml:space="preserve">Формирование и ведение электронной базы данных приватизации;  формирование, учет и обеспечение     
сохранности     
архивных        
документов;     
организация     
исполнения      
поступивших     
запросов,       
связанных с     
получением      
информации из   
архивного фонда 
документов по   
приватизации    
жилых помещений 
</t>
  </si>
  <si>
    <t xml:space="preserve">1. Обеспечение оборудования здания (помещения) архива средствами охранной сигнализации
</t>
  </si>
  <si>
    <t xml:space="preserve">3. Срок предоставления ответа по письменному обращению        
составляет не более 10 дней со дня регистрации  обращения     
</t>
  </si>
  <si>
    <t xml:space="preserve">2. Помещения архива должны быть оборудованы системами        
кондиционирования воздуха, нормативный температурно-влажностный режим:           
температура 17 - 19 °C, относительная влажность воздуха         50 - 55%. Показания контрольно-измерительных приборов фиксируются в регистрационных журналах не реже 1 раза в неделю  
</t>
  </si>
  <si>
    <t xml:space="preserve">Формирование и  
ведение базы    
данных адресного
реестра
</t>
  </si>
  <si>
    <t xml:space="preserve">Подготовка и    
заключение      
договоров на    
проведение      
кадастровых     
работ;          
прием и передача
выполненных     
работ           
департаменту
</t>
  </si>
  <si>
    <t xml:space="preserve">1. Соблюдение предусмотренных законодательством сроков проведения конкурсных  процедур, заключения договоров
</t>
  </si>
  <si>
    <t xml:space="preserve">2. Контроль за исполнением сроков выполнения кадастровых      
работ, установленных договором        
</t>
  </si>
  <si>
    <t>Геодезическая и картографическая деятельность</t>
  </si>
  <si>
    <t>Подготовка заключений о расроложении объекта недвижимого имущества на земельном участке</t>
  </si>
  <si>
    <t xml:space="preserve">Соблюдение сроков сдачи выполненных работ, установленных муниципальным заданием        </t>
  </si>
  <si>
    <t xml:space="preserve">Соблюдение сроков сдачи подготовленных заключений, установленных муниципальным заданием        </t>
  </si>
  <si>
    <t>Адресация объектов капитального строительства</t>
  </si>
  <si>
    <t>в том числе в форме:</t>
  </si>
  <si>
    <t>- общий уровень укомплектованности кадрами (процент; определяется как отношение фактической укомплектованности кадрами к общему количеству кадров по штатному расписанию)</t>
  </si>
  <si>
    <t xml:space="preserve"> - общий уровень укомплектованности кадрами (процент; определяется как отношение фактической укомплектованности кадрами к общему количеству кадров по штатному расписанию)</t>
  </si>
  <si>
    <t xml:space="preserve">- доля педагогических кадров с высшим  профессиональным образованием (процент; определяется как отношение количества педагогов с высшим образованием к общему числу педагогов). </t>
  </si>
  <si>
    <t xml:space="preserve">- количество учеников  на 1 компьютер (ученик; абсолютный показатель) </t>
  </si>
  <si>
    <t xml:space="preserve">количество учеников  на 1 компьютер (ученик; абсолютный показатель) </t>
  </si>
  <si>
    <t xml:space="preserve">- доля выпускников, выполнивших ЕГЭ (процент; определяется как отношение количества выпускников, выполнивших ЕГЭ к общему количеству выпускников)  (оценивается по итогам II квартала); </t>
  </si>
  <si>
    <t>- число дней пропусков занятий по болезни в расчёте на одного ученика ( процент; определяется как  отношение количества дней непосещения по болезни к общему числу учебных дней);</t>
  </si>
  <si>
    <t>- охват горячим питанием (процент; определяется как отношение количества обучающихся, охваченных горячим питанием, к общему количеству обучающихся).</t>
  </si>
  <si>
    <t>- общий уровень укомплектованности кадрами (процент; определяется как отношение фактической укомплектованности кадрами к общему количеству кадров по штатному расписанию);</t>
  </si>
  <si>
    <t>. - доля учащихся, окончивших начальное общее образование и перешедших на следующую ступень образования (процент; определяется как отношение количества обучающихся, окончивших начальное образование и перешедших на следующую ступень образования, к общему количеству обучающихся) (оценивается по итогам II квартала)</t>
  </si>
  <si>
    <t>- число дней пропусков занятий по болезни в расчёте на одного ученика; (процент; определяется как  отношение количества дней непосещения по болезни к общему числу учебных дней)</t>
  </si>
  <si>
    <t>- число дней пропусков занятий по болезни в расчёте на одного ученика; (процент; определяется как  отношение количества дней непосещения по болезни к общему числу учебных дней);</t>
  </si>
  <si>
    <t>- охват горячим питанием (процент; определяется как отношение количества обучающихся, охваченных горячим питанием  к общему количеству обучающихся).</t>
  </si>
  <si>
    <t xml:space="preserve"> - доля выпускников, продолживших обучение в учреждениях среднего и высшего профессионального образования; (процент; определяется как отношение количества выпускников, продолживших обучение в учреждениях среднего и высшего образования, к общему количеству выпускников);</t>
  </si>
  <si>
    <t xml:space="preserve"> - доля учащихся, вовлеченных в научно-исследовательскую деятельность и участвующих в этапах Всероссийской олимпиады (процент; определяется как отношение количества учащихся, вовлеченных в научно-исследовательскую деятельность и участвующих в этапах Всероссийской олимпиады, к общему количеству учащихся). </t>
  </si>
  <si>
    <t xml:space="preserve">- доля детей, охваченных мероприятиями оздоровительного отдыха в каникулярное время (процент; определяется как отношение количества детей, охваченных мероприятиями оздоровительного отдыха в каникулярное время, к общему количеству обучающихся). </t>
  </si>
  <si>
    <t>- сохранность контингента воспитанников  (процент; определяется как отношение количества обучающихся, завершивших образовательную программу, к числу поступивших по соответствующей программе (оценивается по итогам 2 квартала)</t>
  </si>
  <si>
    <t>- доля педагогических кадров со средним и  высшим образованием (процент; определяется как отношение количества педагогов со средним и высшим образованием к общему числу педагогов и воспитателей).</t>
  </si>
  <si>
    <t>- отсутствие нарушений детьми режима пребывания (процент; определяется как отношение количества детей, нарушивших режим пребывания, к общему количеству детей)</t>
  </si>
  <si>
    <t xml:space="preserve"> - общий уровень укомплектованности кадрами (процент; определяется как отношение фактической укомплектованности кадрами к общему количеству кадров по штатному расписанию);</t>
  </si>
  <si>
    <t>2. Предоставление методических услуг в разных формах (консультации, семинары, «круглые столы», фестивали, профессиональные конкурсы, мастер-классы) (процент; определяется как отношение фактического количества предоставляемых услуг в разных формах к планируемому количеству услуг, предоставляемых в разных формах)</t>
  </si>
  <si>
    <t>- число дней пропусков занятий по болезни в расчёте на одного ребенка; (процент; определяется как  отношение количества дней непосещения по болезни к общему числу дней, проведенных детьми в группах)</t>
  </si>
  <si>
    <t>- готовность выпускников к обучению в первом классе (процент; определяется как отношение количества выпускников, готовых к обучению в первом классе, к общему количеству выпускников  (оценивается по итогам II квартала)</t>
  </si>
  <si>
    <t>Услуга по по содержанию и воспитанию в школе-интернате</t>
  </si>
  <si>
    <t>- своевременность оплаты за коммунальные услуги (количество случаев задержки; абсолютная величина)</t>
  </si>
  <si>
    <t>- своевременность выплаты заработной платы (количество случаев задержки;  абсолютная величина);</t>
  </si>
  <si>
    <t>- проведение проверок в подведомственных учреждениях, осуществляющих учет самостоятельно, не реже одного  раза в 2 года (количество проверок; абсолютная величина).</t>
  </si>
  <si>
    <t>- отсутствие замечаний контролирующих органов к деятельности муниципального казенного учреждения (количество замечаний; абсолютная величина).</t>
  </si>
  <si>
    <t>- обеспеченность компьютерной и офисной оргтехникой (процент; определяется как количество ИКТ, необходимое для оказания услуги, к  фактической обеспеченности ИКТ) .</t>
  </si>
  <si>
    <t xml:space="preserve">- доля специалистов с высшим  профессиональным образованием (процент; определяется как отношение количества специолистов с высшим образованием к общему числу специолистов); </t>
  </si>
  <si>
    <t>- доля бухгалтеров, прошедших курсовую переподготовку не менее одного раза в 5 лет (процент; определяется как отношение количества бухгалтеров, прошедших курсовую переподготовку, к количеству бухгалтеров, которым необходимо пройти курсовую переподготовку один раз в 5 лет)</t>
  </si>
  <si>
    <t>4. Летальность (годовой показатель)</t>
  </si>
  <si>
    <t>2. Среднее время ожидания (годовой)</t>
  </si>
  <si>
    <t xml:space="preserve">Выдача специального    
разрешения на   
движение        
транспортных    
средств,        
осуществляющих  
перевозки       
опасных грузов по       
автомобильным   
дорогам общего  
пользования     
местного        
значения города 
Красноярска     
</t>
  </si>
  <si>
    <t>задание не утверждалось</t>
  </si>
  <si>
    <t>Услуга по предоставлению среднего  (полного) общего образования по общеобразовательным программам</t>
  </si>
  <si>
    <t xml:space="preserve">1.  Доля  молодежных объединений, деятельность  которых    
направлена  на  реализацию приоритетных  направлений  в  сфере молодежной  политики  города  (проценты; определяется  как отношение  числа молодежных объединений  данной категории  к  общему числу  молодежных  объединений)
</t>
  </si>
  <si>
    <t xml:space="preserve">2.  Количество проектов, разработанных  молодежными   объединениями  и  поддержанных  в  рамках различных  конкурсов (количество  проектов; абсолютный показатель)
</t>
  </si>
  <si>
    <t xml:space="preserve">3.  Количество  молодых людей,  участвующих  в мероприятиях, организованных молодежными объединениями; (абсолютный показатель)      
</t>
  </si>
  <si>
    <t xml:space="preserve">1.Исполнение плана комплектования (процент; определяется как ссотношение числа набранных  детей к числу запланированных) </t>
  </si>
  <si>
    <t>- охват детей услугами дополнительного образования  в каникулярное время (процент; определяется как отношение количества детей, охваченных мероприятиями  в каникулярное время, к общему количеству обучающихся в учреждении)</t>
  </si>
  <si>
    <t>5. Организация участия детей в конкурсах и фестивалях различных уровней (процент; определяется как отношение количества детей, принявших участие, к общему фактическому  числу детей в учреждении)</t>
  </si>
  <si>
    <t>98,5</t>
  </si>
  <si>
    <t xml:space="preserve">- доля детей, охваченных мероприятиями оздоровительного отдыха в каникулярное время. </t>
  </si>
  <si>
    <t>- общий уровень укомплектованности кадрами;</t>
  </si>
  <si>
    <t xml:space="preserve">- доля педагогических кадров с высшим  профессиональным образованием. </t>
  </si>
  <si>
    <t>- сохранность контингента воспитанников  (оценивается по итогам 2 квартала</t>
  </si>
  <si>
    <t>100</t>
  </si>
  <si>
    <t>95,9</t>
  </si>
  <si>
    <t>96,3</t>
  </si>
  <si>
    <t>Исполнение плана комплектования</t>
  </si>
  <si>
    <t>х</t>
  </si>
  <si>
    <t>1.5</t>
  </si>
  <si>
    <t>Социальное обслуживание и реабилитация семей с детьми, организация отдыха и оздоровления детей, находящихся в трудной жизненной ситуации</t>
  </si>
  <si>
    <t>Социальное обслуживание и реабилитация, организация отдыха и оздоровления детей, находящихся в трудной жизненной ситуации, в форме временного проживания (содержания)</t>
  </si>
  <si>
    <t>2.1</t>
  </si>
  <si>
    <t>2.2</t>
  </si>
  <si>
    <t>Социальное обслуживание и реабилитация семей с детьми, организация отдыха и оздоровления детей, находящихся в трудной жизненной ситуации, в форме нестационарного социального обслуживания</t>
  </si>
  <si>
    <t>- отсутствие случаев детского травматизма (процент; определяется как отношение количества воспитанников, получивших травмы, к общему количеству воспитанников);</t>
  </si>
  <si>
    <t>- отсутствие случаев детского травматизма (процент; определяется как отношение количества воспитанников, получивших травмы, к общему числу воспитанников)</t>
  </si>
  <si>
    <t>доля учащихся, получивших основное общее образование и продолжающих  обучение на следующей ступени (процент; определяется как отношение количества обучающихся, окончивших основное образование и продолжающих обучение на следующей ступени, к общему количеству обучающихся) (оценивается по итогам II квартала);</t>
  </si>
  <si>
    <t>5. Организация участия детей в конкурсах и фестивалях различных уровней (процент; определяется как отношение количества детей, принявших участие, к общему фактическому  числу детей в учреждении, оценивается по итогам второго квартала)</t>
  </si>
  <si>
    <t xml:space="preserve"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
</t>
  </si>
  <si>
    <t>Социальное обслуживание граждан пожилого возраста
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
а также отдельных категорий граждан, оказавшихся 
в трудной жизненной ситуации, 
в форме социального обслуживания 
в стационарных учреждениях (отделениях) социального обслуживания</t>
  </si>
  <si>
    <t>1) укомплектованность учреждения (отделения) специалистами основного профиля, специализирующимися на оказании услуг: 80% и выше-100% (процентов; определяется как отношение численности специалистов основного профиля к общей численности специалистов отделения, учреждения)</t>
  </si>
  <si>
    <t>2) количество обоснованных претензий (жалоб) со стороны потребителей услуг: отсутствие жалоб-100%; до 5 жалоб-67%, свыше 5 жалоб-33% (жалоб; абсолютный показатель)</t>
  </si>
  <si>
    <t>3) количество мест (койкомест; абсолютный показатель)</t>
  </si>
  <si>
    <t>4) количество получателей услуги (человек; абсолютный показатель)</t>
  </si>
  <si>
    <t>5) средний период содействия в преодолении трудной жизненной ситуации на одного получателя услуги: до 8 мес. -100% (месяцев; определяется как отношение количества месяцев в отчетном периоде к средней численности получателей услуги на каждом койко-месте)</t>
  </si>
  <si>
    <t xml:space="preserve">Социальное обслуживание граждан пожилого возраста и инвалидов, нуж-
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
а также отдельных категорий граждан, оказавшихся 
в трудной жизненной ситуации, 
в форме полустационарного социального обслуживания в отделениях дневного, ночного пребывания, социальных гостиницах учреждений социального обслуживания
</t>
  </si>
  <si>
    <t xml:space="preserve"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
а также отдельных категорий граждан, оказавшихся 
в трудной жизненной ситуации, 
в форме социального обслуживания 
на дому
</t>
  </si>
  <si>
    <t>3) охват граждан пожилого возраста и инвалидов всеми видами социального обслуживания на дому в расчете на 10 тыс. человек указанных категорий (человек; определяется как отношение численности граждан, получивших все виды социального обслуживания на дому, к сумме численности одиноко проживающих пожилых граждан, одиноко проживающих супружеских пар и одиноко проживающих инвалидов старше 18 лет из данных социального паспорта территории на начало года, умноженное на 10 000)</t>
  </si>
  <si>
    <t>- отсутствие случаев  детского травматизма при наличии случаев детского травматизма задание не выполнено - 0%</t>
  </si>
  <si>
    <t>- отсутствие  случаев детского травматизма (процент; определяется как отношение количества воспитанников, получивших травмы, к общему количеству воспитанников); при наличии случаев детского травматизма задание не выполнено - 0%</t>
  </si>
  <si>
    <t>- отсутствие случаев детского травматизма (процент; определяется как отношение количества воспитанников, получивших травмы, к общему количеству воспитанников) при наличии случаев детского травматизма задание не выполнено - 0%</t>
  </si>
  <si>
    <t>4) численность инвалидов, получивших все виды социального обслуживания из общего количества получателей услуги (человек; абсолютный показатель)</t>
  </si>
  <si>
    <t>5) численность инвалидов трудоспособного возраста, получивших все виды социального обслуживания из общего количества получателей услуги (человек; абсолютный показатель)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</si>
  <si>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социально-реабилитационных услуг</t>
  </si>
  <si>
    <t>3) численность инвалидов, получивших все виды социального обслуживания из общего количества получателей услуги (человек; абсолютный показатель)</t>
  </si>
  <si>
    <t>4) численность инвалидов трудоспособного возраста, получивших все виды социального обслуживания из общего количества получателей услуги (человек; абсолютный показатель)</t>
  </si>
  <si>
    <t>Социального бслуживания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срочного социального обслуживания</t>
  </si>
  <si>
    <t>3) удельный вес семей с детьми, находящимися в социально опасном положении, обслуженных в учреждении, от общего количества семей с детьми, находящихся в социально опасном положении, состоящих на учете в органах социальной защиты (процентов; определяется как отношение количества семей с детьми, находящихся в социально опасном положении, обслуженных в учреждении, к общему количеству семей с детьми, находящихся в социально опасном положении, состоящих на учете в органах социальной защиты)</t>
  </si>
  <si>
    <t>Оформление технической документации</t>
  </si>
  <si>
    <t>9,4</t>
  </si>
  <si>
    <t>93,7</t>
  </si>
  <si>
    <t>97,35</t>
  </si>
  <si>
    <t>94,4</t>
  </si>
  <si>
    <t>94,5</t>
  </si>
  <si>
    <t>95,7</t>
  </si>
  <si>
    <t>84,1</t>
  </si>
  <si>
    <t xml:space="preserve">Заместитель Главы города - 
руководитель департамента экономики
</t>
  </si>
  <si>
    <t>Т.В. Зеленская</t>
  </si>
  <si>
    <t>97,9</t>
  </si>
  <si>
    <t>80</t>
  </si>
  <si>
    <t>1. Доля детей, охваченных разными организованными формами  психолого-педагогической и медико-социальной помощи (процент; определяется как отношение количества детей, охваченных разными организованными формами психолого-педагогической и медико-социальной помощи, к общему количеству детей в районе).</t>
  </si>
  <si>
    <t>3. Качество обучения:</t>
  </si>
  <si>
    <t>- доля детей, обучающихся по индивидуально ориентированным коррекционно-развивающим образовательным программам (процент; определяется как отношение количества детей, обучающихся по индивидуально ориентированным коррекционно-развивающим образовательным программам, к общему количеству обратившихся детей);</t>
  </si>
  <si>
    <t>- сохранность контингента детей, охваченных индивидуально ориентированными коррекционно-развивающими образовательными программами (процент; определяется как количество детей, завершивших индивидуально ориентированную коррекционно-развивающую образовательную программу, к общему количеству поступивших на обучение по данным программам детей) (оценивается по итогам II квартала)</t>
  </si>
  <si>
    <t xml:space="preserve">Услуга по предоставлению психолого-педагогической и медико-социальной помощи детям </t>
  </si>
  <si>
    <t>. доля учащихся, получивших основное общее образование и продолжающих  обучение на следующей ступени (процент; определяется как отношение количества обучающихся, окончивших основное образование и продолжающих обучение на следующей ступени, к общему количеству обучающихся) (оценивается по итогам II квартала);</t>
  </si>
  <si>
    <t>1. Доля детей, охваченных разными организованными формами  психолого-педагогической и медико-социальной помощи (процент; определяется как отношение количества детей, охваченных разными организованными формами психолого-педагогической и медико-социальной помощи, к общему количеству детей в районе)</t>
  </si>
  <si>
    <t xml:space="preserve">Организация спортивных, оздоровительных мероприятий среди обучающихся спортивных школ </t>
  </si>
  <si>
    <t>Объедков Владимир Владимирович</t>
  </si>
  <si>
    <t>226-13-09</t>
  </si>
  <si>
    <t xml:space="preserve">4. Уровень   обеспеченности ИКТ: </t>
  </si>
  <si>
    <t xml:space="preserve">4. Уровень   ообеспеченности ИКТ: </t>
  </si>
  <si>
    <t xml:space="preserve">4. Уровень  ообеспеченности ИКТ: </t>
  </si>
  <si>
    <t>1. Уровень укомплектованности кадрами:</t>
  </si>
  <si>
    <t>+/-15</t>
  </si>
  <si>
    <t>3. Процент отклонения завоеванных призовых мест от запланированных (процент; определяется как разница между 100% и отношением количества завоеванных призовых мест на отчетную дату к плановому количеству запланированных призовых мест, при условии отклонений не более+/-15% - 100% выполнение муниципального задания)</t>
  </si>
  <si>
    <t>- количество дней пребывания: 10, 14, 21 день (наличие; абсолютный показатель)</t>
  </si>
  <si>
    <t>3. Участие в спортивно-массовых мероприятиях клубного, районного и городского уровня (количество соревнований; абсолютная величина)</t>
  </si>
  <si>
    <t>проведение мероприятия продолжительностью не менее двух дней (абсолютный показатель)</t>
  </si>
  <si>
    <t>трансляция сюжетов в новостийных и (или) аналитических телевизионных программах (абсолютный показатель)</t>
  </si>
  <si>
    <t>Сводная оценка выполнения муниципальными учреждениями  муниципального задания  за  2012 год.</t>
  </si>
  <si>
    <t>численность участников городской акции в поддержку пожилых людей «День пожилых людей» в рамках долгосрочной городской целевой программы "Старшее поколение" (человек; абсолютный показатель)</t>
  </si>
  <si>
    <t>5) численность участников праздничных мероприятий, встреч, тематических вечеров в поддержку граждан с ограниченными возможностями здоровья к Международному дню инвалидов в рамках долгосрочной городской целевой программы "Социальная поддержка населения города Красноярска" (человек; абсолютный показатель)</t>
  </si>
  <si>
    <t>5) средний период содействия в преодолении трудной жизненной ситуации на одного получателя услуги: до 6 мес. -100% (месяцев; определяется как отношение количества месяцев в отчетном периоде к средней численности получателей услуги на каждом койкоместе)</t>
  </si>
  <si>
    <t>Социальное обслуживание и реабилитация несовершеннолетних, находящихся в трудной жизненной ситуации, в форме временного проживания (содержания) в условиях социальной гостиницы в рамках городской целевой программы "Успешная семья - успешный город"</t>
  </si>
  <si>
    <t>2.3</t>
  </si>
  <si>
    <t>4) численность участников мероприятий в рамках городской целевой программы "Успешная семья – успешный город":</t>
  </si>
  <si>
    <t>4.1) детей-инвалидов, детей с ограниченными возможностями здоровья - участников культурно-досуговых и спортивных мероприятий  (человек; абсолютный показатель)</t>
  </si>
  <si>
    <t>4.2)  несовершеннолетних в возрасте 7-15 лет - участников летнего отдыха и оздоровления в загородных стационарных лагерях по путевкам (человек; абсолютный показатель)</t>
  </si>
  <si>
    <t>4.3) несовершеннолетних в возрасте 15-18 лет - участников летнего отдыха и оздоровления в профильных лагерях (спортивных, туристических и других) (человек; абсолютный показатель)</t>
  </si>
  <si>
    <t>4.4)  -детей-инвалидов с одним из родителей - участников отдыха и оздоровления в летний период в интегрированных выездных сменах по программе творческой реабилитации (человек; абсолютный показатель)</t>
  </si>
  <si>
    <t>4.5) несовершеннолетних, находящихся в конфликте с законом, освободившихся из воспитательных колоний условно-досрочно - участников выездных профильных смен на базе спортивных, туристических и других лагерей (человек; абсолютный показатель)</t>
  </si>
  <si>
    <t>4.6) участников новогодних и рождественских мероприятий с вручением подарков (человек; абсолютный показатель)</t>
  </si>
  <si>
    <t>4.7) детей-инвалидов, детей с ограниченными возможностями здоровья - участников программы социальной реабилитации с помощью вычислительной техники  (человек; абсолютный показатель)</t>
  </si>
  <si>
    <t>2.4</t>
  </si>
  <si>
    <t>Социальное обслуживание и реабилитация несовершеннолетних с инвалидностью и несовершеннолетних с ограниченными физическими возможностями в форме нестационарного социального обслуживания в условиях учебной (тренировочной) квартиры в рамках городской целевой программы "Успешная семья - успешный город"</t>
  </si>
  <si>
    <t>количество обоснованных претензий (жалоб) со стороны потребителей услуг: отсутствие жалоб-100%; до 5 жалоб-67%, свыше 5 жалоб-33% (жалоб; абсолютный показатель)</t>
  </si>
  <si>
    <t>14</t>
  </si>
  <si>
    <t>Увеличение гарантийного фонда поддержки малого и среднего предпринимательства для предоставления в соответствии с муниципальным заданием поручительств по обязательствам (кредитам, займам, договорам лизинга и т.п.) субъектов малого и среднего предпринимательства при недостаточном обеспечении исполнения обязательств другими способами</t>
  </si>
  <si>
    <t>Размещение денежных средств во вклады (депозиты) в кредитных организациях на основании конкурсного отбора не менее двух (абсолютный показатель)</t>
  </si>
  <si>
    <t>5,9</t>
  </si>
  <si>
    <t>70,8</t>
  </si>
  <si>
    <t>2,3</t>
  </si>
  <si>
    <t xml:space="preserve">Услуга по реализации дополнительных об-щеобразовательных программ социально-
педагогической направленности 
</t>
  </si>
  <si>
    <t xml:space="preserve">1. Качество образования:
сохранность контингента детей, посещающих группо-вые и индивидуальные заня-тия по дополнительным об-щеобразовательным про-граммам социально-педагогической направлен-ности (процент; определяет-ся как отношение количест-ва детей, завершивших обра-зовательную программу, к числу поступивших по соот-ветствующей программе).
</t>
  </si>
  <si>
    <t>- доля кадров с высшим профессиональным педагогическим образованием (процент; определяется как отношение количества работников с высшим профессиональным педагогическим образованием к общему числу педагогических работников)</t>
  </si>
  <si>
    <t>3. Отсутствие претензий к качеству предоставления услуги (наличие обоснованных претензий к качеству услуг; абсолютный показатель) Отсутствие претензий- задание выполнено - 100%; до 3-х претензий- 95%; свыше 3-х - не выполнено -0 %</t>
  </si>
  <si>
    <t>Услуга по диагностике уровня психологического, физического развития и отклонений в поведении детей психолого-медико-педагогической комиссией</t>
  </si>
  <si>
    <t>1. Качество диагностики:</t>
  </si>
  <si>
    <t>- доля детей, прошедших комплексное обследование (процент; определяется как отношение количества детей, прошедших комплексное обследование, к количеству обратившихся);</t>
  </si>
  <si>
    <t>- доля детей, получивших рекомендации специалистов психолого-медико-педагогической комиссии (процент; определяется как отношение количества детей, получивших рекомендации специалиста, к количеству обратившихся);</t>
  </si>
  <si>
    <t>- доля детей, получивших консультацию специалистов (процент; определяется как отношение количества детей, получивших консультацию, к количеству обратившихся).</t>
  </si>
  <si>
    <t>.-общий уровень укомплектованности кадрами психолого-медико-педагогической  комиссии  (процент; определяется как отношение фактической укомплектованности кадрами комиссий к общему количеству кадров по штатному расписанию)</t>
  </si>
  <si>
    <t>3. Отсутствие претензий к качеству работы психолого-медико-педагогической комиссии (наличие обоснованных претензий к качеству услуг; абсолютный показатель) Отсутствие претензий- задание выполнено - 100%; до 3-х претензий- 95%; свыше 3-х - не выполнено -0 %</t>
  </si>
  <si>
    <t>8,5</t>
  </si>
  <si>
    <t>83,9</t>
  </si>
  <si>
    <t>5,4</t>
  </si>
  <si>
    <t xml:space="preserve">1. Качество образования:
сохранность контингента детей, посещающих групповые и индивидуальные занятия по дополнительным об-щеобразовательным программам социально-педагогической направленности (процент; определяется как отношение количества детей, завершивших образовательную программу, к числу поступивших по соответствующей программе).
</t>
  </si>
  <si>
    <t>-</t>
  </si>
  <si>
    <t>-7</t>
  </si>
  <si>
    <t>82,8</t>
  </si>
  <si>
    <t>4,0</t>
  </si>
  <si>
    <t>95,4</t>
  </si>
  <si>
    <t xml:space="preserve">1.Исполнение плана комплектования (процент; определяется как соотношение числа набранных  детей к числу запланированных) </t>
  </si>
  <si>
    <t xml:space="preserve">Регистрация адреса в адресном реестре осуществляется на
основании правового акта города о присвоении, изменении адреса в 5-дневный срок со дня его издания 
</t>
  </si>
  <si>
    <t>96,7</t>
  </si>
  <si>
    <t>74,9</t>
  </si>
  <si>
    <t>5,3</t>
  </si>
  <si>
    <t>9,9</t>
  </si>
  <si>
    <t>90,8</t>
  </si>
  <si>
    <t>61</t>
  </si>
  <si>
    <t>5,5</t>
  </si>
  <si>
    <t xml:space="preserve">Соответствие состава реквизитов адреса требованиям, установленным Постановлением администрации города           
Красноярска от 09.04.2010 N 153 "О порядке присвоения       
адресов объектам недвижимости в г. Красноярске"
</t>
  </si>
  <si>
    <t>69,75</t>
  </si>
  <si>
    <t>- отсутствие просроченной кредиторской задолженности;</t>
  </si>
  <si>
    <t>- отсутствие просроченной дебиторской задолженности;</t>
  </si>
  <si>
    <t>- своевременность оплаты  коммунальных услуг (количество случаев задержки; абсолютная величина)</t>
  </si>
  <si>
    <t>- проведение тематических проверок  не реже одного раза в квартал;</t>
  </si>
  <si>
    <t>- проведение тематических проверок в подведомственных учреждениях, осуществляющих учет самостоятельно, не реже одного  раза в  год (количество проверок; абсолютная величина).</t>
  </si>
  <si>
    <t>1.2. Инструкцией по бухгалтерскому учету Российской Федерации:</t>
  </si>
  <si>
    <t>2. Уровень обеспеченности не менее 80% информационно-коммуникационными технологиями (ИКТ):</t>
  </si>
  <si>
    <t>- общий уровень укомплектованности кадрами (процент; определяется как отношение фактической укомплектованности кадрами к общему количеству единиц  по штатному расписанию);</t>
  </si>
  <si>
    <t>8,8</t>
  </si>
  <si>
    <t>84,4</t>
  </si>
  <si>
    <t>4,1</t>
  </si>
  <si>
    <t>Наименованиеи услуги
(работы)</t>
  </si>
  <si>
    <t>Работа по проведению социологических опросов, исследований в области молодежной политики</t>
  </si>
  <si>
    <t xml:space="preserve">1.  Репрезентативность, охват социальных слоев, групп населения (абсолютный показатель)
</t>
  </si>
  <si>
    <t xml:space="preserve">2.  Привлечение квалифицированных специалистов в области социологических исследований (наличие;  абсолютный  показатель)   
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</si>
</sst>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00000"/>
    <numFmt numFmtId="167" formatCode="0.0%"/>
    <numFmt numFmtId="168" formatCode="#,##0.00&quot;р.&quot;"/>
  </numFmts>
  <fonts count="17">
    <font>
      <sz val="10"/>
      <name val="Arial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8">
    <xf numFmtId="0" fontId="0" fillId="0" borderId="0" xfId="0"/>
    <xf numFmtId="164" fontId="2" fillId="2" borderId="1" xfId="1" applyNumberFormat="1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justify" vertical="top"/>
    </xf>
    <xf numFmtId="1" fontId="2" fillId="2" borderId="1" xfId="1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2" fontId="2" fillId="2" borderId="1" xfId="1" applyNumberFormat="1" applyFont="1" applyFill="1" applyBorder="1" applyAlignment="1">
      <alignment horizontal="center" wrapText="1"/>
    </xf>
    <xf numFmtId="49" fontId="5" fillId="2" borderId="13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/>
    <xf numFmtId="164" fontId="4" fillId="2" borderId="0" xfId="0" applyNumberFormat="1" applyFont="1" applyFill="1"/>
    <xf numFmtId="49" fontId="4" fillId="2" borderId="1" xfId="0" applyNumberFormat="1" applyFont="1" applyFill="1" applyBorder="1" applyAlignment="1">
      <alignment horizontal="justify" vertical="top"/>
    </xf>
    <xf numFmtId="49" fontId="4" fillId="2" borderId="1" xfId="0" applyNumberFormat="1" applyFont="1" applyFill="1" applyBorder="1" applyAlignment="1">
      <alignment vertical="top" wrapText="1"/>
    </xf>
    <xf numFmtId="1" fontId="2" fillId="2" borderId="9" xfId="1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justify" vertical="top"/>
    </xf>
    <xf numFmtId="49" fontId="4" fillId="2" borderId="0" xfId="0" applyNumberFormat="1" applyFont="1" applyFill="1" applyAlignment="1">
      <alignment vertical="top"/>
    </xf>
    <xf numFmtId="3" fontId="2" fillId="2" borderId="10" xfId="0" applyNumberFormat="1" applyFont="1" applyFill="1" applyBorder="1" applyAlignment="1">
      <alignment wrapText="1"/>
    </xf>
    <xf numFmtId="3" fontId="2" fillId="2" borderId="8" xfId="0" applyNumberFormat="1" applyFont="1" applyFill="1" applyBorder="1" applyAlignment="1">
      <alignment wrapText="1"/>
    </xf>
    <xf numFmtId="3" fontId="2" fillId="2" borderId="29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/>
    </xf>
    <xf numFmtId="1" fontId="2" fillId="2" borderId="10" xfId="1" applyNumberFormat="1" applyFont="1" applyFill="1" applyBorder="1" applyAlignment="1">
      <alignment wrapText="1"/>
    </xf>
    <xf numFmtId="1" fontId="2" fillId="2" borderId="8" xfId="1" applyNumberFormat="1" applyFont="1" applyFill="1" applyBorder="1" applyAlignment="1">
      <alignment wrapText="1"/>
    </xf>
    <xf numFmtId="1" fontId="2" fillId="2" borderId="12" xfId="1" applyNumberFormat="1" applyFont="1" applyFill="1" applyBorder="1" applyAlignment="1">
      <alignment wrapText="1"/>
    </xf>
    <xf numFmtId="1" fontId="2" fillId="2" borderId="29" xfId="1" applyNumberFormat="1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center" wrapText="1"/>
    </xf>
    <xf numFmtId="1" fontId="2" fillId="2" borderId="9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vertical="top"/>
    </xf>
    <xf numFmtId="1" fontId="2" fillId="2" borderId="25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justify" vertical="top"/>
    </xf>
    <xf numFmtId="164" fontId="2" fillId="2" borderId="3" xfId="1" applyNumberFormat="1" applyFont="1" applyFill="1" applyBorder="1" applyAlignment="1">
      <alignment horizontal="center" wrapText="1"/>
    </xf>
    <xf numFmtId="1" fontId="2" fillId="2" borderId="25" xfId="1" applyNumberFormat="1" applyFont="1" applyFill="1" applyBorder="1" applyAlignment="1">
      <alignment wrapText="1"/>
    </xf>
    <xf numFmtId="3" fontId="2" fillId="2" borderId="25" xfId="0" applyNumberFormat="1" applyFont="1" applyFill="1" applyBorder="1" applyAlignment="1">
      <alignment wrapText="1"/>
    </xf>
    <xf numFmtId="2" fontId="4" fillId="2" borderId="25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1" fontId="2" fillId="2" borderId="36" xfId="1" applyNumberFormat="1" applyFont="1" applyFill="1" applyBorder="1" applyAlignment="1">
      <alignment wrapText="1"/>
    </xf>
    <xf numFmtId="0" fontId="4" fillId="2" borderId="38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 vertical="top" wrapText="1"/>
    </xf>
    <xf numFmtId="1" fontId="4" fillId="2" borderId="29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164" fontId="4" fillId="2" borderId="1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justify" vertical="top" wrapText="1"/>
    </xf>
    <xf numFmtId="49" fontId="4" fillId="2" borderId="2" xfId="0" applyNumberFormat="1" applyFont="1" applyFill="1" applyBorder="1" applyAlignment="1">
      <alignment horizontal="justify" vertical="top"/>
    </xf>
    <xf numFmtId="1" fontId="4" fillId="2" borderId="41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justify" vertical="top"/>
    </xf>
    <xf numFmtId="49" fontId="4" fillId="2" borderId="29" xfId="0" applyNumberFormat="1" applyFont="1" applyFill="1" applyBorder="1" applyAlignment="1">
      <alignment horizontal="justify" vertical="top"/>
    </xf>
    <xf numFmtId="0" fontId="4" fillId="2" borderId="2" xfId="0" applyFont="1" applyFill="1" applyBorder="1" applyAlignment="1">
      <alignment horizontal="justify" vertical="top"/>
    </xf>
    <xf numFmtId="49" fontId="4" fillId="2" borderId="2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justify" vertical="top" wrapText="1"/>
    </xf>
    <xf numFmtId="49" fontId="4" fillId="2" borderId="4" xfId="0" applyNumberFormat="1" applyFont="1" applyFill="1" applyBorder="1" applyAlignment="1">
      <alignment horizontal="justify" vertical="top"/>
    </xf>
    <xf numFmtId="1" fontId="4" fillId="2" borderId="35" xfId="0" applyNumberFormat="1" applyFont="1" applyFill="1" applyBorder="1" applyAlignment="1">
      <alignment horizontal="center"/>
    </xf>
    <xf numFmtId="49" fontId="7" fillId="2" borderId="35" xfId="0" applyNumberFormat="1" applyFont="1" applyFill="1" applyBorder="1" applyAlignment="1">
      <alignment horizontal="justify" vertical="top"/>
    </xf>
    <xf numFmtId="49" fontId="4" fillId="2" borderId="9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horizontal="justify" vertical="top"/>
    </xf>
    <xf numFmtId="2" fontId="3" fillId="2" borderId="4" xfId="0" applyNumberFormat="1" applyFont="1" applyFill="1" applyBorder="1" applyAlignment="1">
      <alignment horizontal="center" textRotation="90" wrapText="1"/>
    </xf>
    <xf numFmtId="49" fontId="9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49" fontId="13" fillId="2" borderId="29" xfId="0" applyNumberFormat="1" applyFont="1" applyFill="1" applyBorder="1" applyAlignment="1">
      <alignment vertical="top" wrapText="1"/>
    </xf>
    <xf numFmtId="1" fontId="4" fillId="2" borderId="29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0" xfId="0" applyFont="1" applyFill="1"/>
    <xf numFmtId="0" fontId="4" fillId="2" borderId="25" xfId="0" applyFont="1" applyFill="1" applyBorder="1" applyAlignment="1"/>
    <xf numFmtId="49" fontId="4" fillId="2" borderId="4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9" fontId="4" fillId="2" borderId="29" xfId="0" applyNumberFormat="1" applyFont="1" applyFill="1" applyBorder="1" applyAlignment="1">
      <alignment horizontal="justify" vertical="top" wrapText="1"/>
    </xf>
    <xf numFmtId="49" fontId="4" fillId="2" borderId="10" xfId="0" applyNumberFormat="1" applyFont="1" applyFill="1" applyBorder="1" applyAlignment="1">
      <alignment horizontal="justify" vertical="top"/>
    </xf>
    <xf numFmtId="49" fontId="4" fillId="2" borderId="1" xfId="0" applyNumberFormat="1" applyFont="1" applyFill="1" applyBorder="1" applyAlignment="1">
      <alignment horizontal="justify" vertical="top" wrapText="1"/>
    </xf>
    <xf numFmtId="1" fontId="4" fillId="2" borderId="25" xfId="0" applyNumberFormat="1" applyFont="1" applyFill="1" applyBorder="1" applyAlignment="1"/>
    <xf numFmtId="0" fontId="4" fillId="2" borderId="1" xfId="0" applyFont="1" applyFill="1" applyBorder="1" applyAlignment="1">
      <alignment vertical="top"/>
    </xf>
    <xf numFmtId="164" fontId="6" fillId="2" borderId="1" xfId="1" applyNumberFormat="1" applyFont="1" applyFill="1" applyBorder="1" applyAlignment="1">
      <alignment horizontal="center" wrapText="1"/>
    </xf>
    <xf numFmtId="2" fontId="2" fillId="2" borderId="36" xfId="0" applyNumberFormat="1" applyFont="1" applyFill="1" applyBorder="1" applyAlignment="1">
      <alignment horizontal="center" vertical="top" wrapText="1"/>
    </xf>
    <xf numFmtId="1" fontId="4" fillId="2" borderId="26" xfId="0" applyNumberFormat="1" applyFont="1" applyFill="1" applyBorder="1" applyAlignment="1">
      <alignment horizontal="center" wrapText="1"/>
    </xf>
    <xf numFmtId="1" fontId="4" fillId="2" borderId="38" xfId="0" applyNumberFormat="1" applyFont="1" applyFill="1" applyBorder="1" applyAlignment="1">
      <alignment horizontal="center"/>
    </xf>
    <xf numFmtId="0" fontId="4" fillId="2" borderId="46" xfId="0" applyFont="1" applyFill="1" applyBorder="1" applyAlignment="1">
      <alignment horizontal="left" vertical="top"/>
    </xf>
    <xf numFmtId="0" fontId="4" fillId="2" borderId="38" xfId="0" applyFont="1" applyFill="1" applyBorder="1" applyAlignment="1">
      <alignment horizontal="left" vertical="top"/>
    </xf>
    <xf numFmtId="0" fontId="4" fillId="2" borderId="29" xfId="0" applyFont="1" applyFill="1" applyBorder="1" applyAlignment="1"/>
    <xf numFmtId="49" fontId="4" fillId="2" borderId="8" xfId="0" applyNumberFormat="1" applyFont="1" applyFill="1" applyBorder="1" applyAlignment="1">
      <alignment horizontal="justify" vertical="top" wrapText="1"/>
    </xf>
    <xf numFmtId="1" fontId="4" fillId="2" borderId="10" xfId="0" applyNumberFormat="1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justify" vertical="top"/>
    </xf>
    <xf numFmtId="0" fontId="4" fillId="2" borderId="26" xfId="0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justify" vertical="top" wrapText="1"/>
    </xf>
    <xf numFmtId="164" fontId="4" fillId="2" borderId="26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top" wrapText="1"/>
    </xf>
    <xf numFmtId="49" fontId="4" fillId="2" borderId="8" xfId="0" applyNumberFormat="1" applyFont="1" applyFill="1" applyBorder="1" applyAlignment="1">
      <alignment vertical="top" wrapText="1"/>
    </xf>
    <xf numFmtId="164" fontId="4" fillId="2" borderId="25" xfId="0" applyNumberFormat="1" applyFont="1" applyFill="1" applyBorder="1" applyAlignment="1">
      <alignment horizontal="center" wrapText="1"/>
    </xf>
    <xf numFmtId="49" fontId="4" fillId="2" borderId="25" xfId="0" applyNumberFormat="1" applyFont="1" applyFill="1" applyBorder="1" applyAlignment="1">
      <alignment vertical="top"/>
    </xf>
    <xf numFmtId="164" fontId="4" fillId="2" borderId="3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 vertical="top"/>
    </xf>
    <xf numFmtId="164" fontId="6" fillId="2" borderId="4" xfId="1" applyNumberFormat="1" applyFont="1" applyFill="1" applyBorder="1" applyAlignment="1">
      <alignment horizontal="center" wrapText="1"/>
    </xf>
    <xf numFmtId="0" fontId="4" fillId="2" borderId="1" xfId="0" applyFont="1" applyFill="1" applyBorder="1"/>
    <xf numFmtId="49" fontId="4" fillId="2" borderId="11" xfId="0" applyNumberFormat="1" applyFont="1" applyFill="1" applyBorder="1" applyAlignment="1">
      <alignment vertical="top"/>
    </xf>
    <xf numFmtId="49" fontId="4" fillId="2" borderId="45" xfId="0" applyNumberFormat="1" applyFont="1" applyFill="1" applyBorder="1" applyAlignment="1">
      <alignment vertical="top"/>
    </xf>
    <xf numFmtId="0" fontId="4" fillId="2" borderId="40" xfId="0" applyFont="1" applyFill="1" applyBorder="1"/>
    <xf numFmtId="0" fontId="4" fillId="2" borderId="11" xfId="0" applyFont="1" applyFill="1" applyBorder="1"/>
    <xf numFmtId="1" fontId="4" fillId="2" borderId="20" xfId="0" applyNumberFormat="1" applyFont="1" applyFill="1" applyBorder="1" applyAlignment="1"/>
    <xf numFmtId="0" fontId="4" fillId="2" borderId="10" xfId="0" applyFont="1" applyFill="1" applyBorder="1" applyAlignment="1"/>
    <xf numFmtId="1" fontId="4" fillId="2" borderId="10" xfId="0" applyNumberFormat="1" applyFont="1" applyFill="1" applyBorder="1" applyAlignment="1"/>
    <xf numFmtId="0" fontId="4" fillId="2" borderId="8" xfId="0" applyFont="1" applyFill="1" applyBorder="1" applyAlignment="1"/>
    <xf numFmtId="1" fontId="4" fillId="2" borderId="8" xfId="0" applyNumberFormat="1" applyFont="1" applyFill="1" applyBorder="1" applyAlignment="1"/>
    <xf numFmtId="164" fontId="4" fillId="2" borderId="10" xfId="0" applyNumberFormat="1" applyFont="1" applyFill="1" applyBorder="1" applyAlignment="1">
      <alignment wrapText="1"/>
    </xf>
    <xf numFmtId="1" fontId="4" fillId="2" borderId="10" xfId="0" applyNumberFormat="1" applyFont="1" applyFill="1" applyBorder="1" applyAlignment="1">
      <alignment wrapText="1"/>
    </xf>
    <xf numFmtId="164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 applyAlignment="1">
      <alignment wrapText="1"/>
    </xf>
    <xf numFmtId="164" fontId="4" fillId="2" borderId="25" xfId="0" applyNumberFormat="1" applyFont="1" applyFill="1" applyBorder="1" applyAlignment="1">
      <alignment wrapText="1"/>
    </xf>
    <xf numFmtId="1" fontId="4" fillId="2" borderId="25" xfId="0" applyNumberFormat="1" applyFont="1" applyFill="1" applyBorder="1" applyAlignment="1">
      <alignment wrapText="1"/>
    </xf>
    <xf numFmtId="1" fontId="4" fillId="2" borderId="29" xfId="0" applyNumberFormat="1" applyFont="1" applyFill="1" applyBorder="1" applyAlignment="1"/>
    <xf numFmtId="1" fontId="4" fillId="2" borderId="36" xfId="0" applyNumberFormat="1" applyFont="1" applyFill="1" applyBorder="1" applyAlignment="1"/>
    <xf numFmtId="0" fontId="4" fillId="2" borderId="8" xfId="0" applyFont="1" applyFill="1" applyBorder="1" applyAlignment="1">
      <alignment wrapText="1"/>
    </xf>
    <xf numFmtId="164" fontId="4" fillId="2" borderId="29" xfId="0" applyNumberFormat="1" applyFont="1" applyFill="1" applyBorder="1" applyAlignment="1"/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/>
    <xf numFmtId="0" fontId="4" fillId="2" borderId="28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" xfId="0" applyFont="1" applyFill="1" applyBorder="1" applyAlignment="1"/>
    <xf numFmtId="1" fontId="4" fillId="2" borderId="1" xfId="0" applyNumberFormat="1" applyFont="1" applyFill="1" applyBorder="1" applyAlignment="1"/>
    <xf numFmtId="49" fontId="4" fillId="2" borderId="51" xfId="0" applyNumberFormat="1" applyFont="1" applyFill="1" applyBorder="1" applyAlignment="1">
      <alignment vertical="top"/>
    </xf>
    <xf numFmtId="49" fontId="4" fillId="2" borderId="19" xfId="0" applyNumberFormat="1" applyFont="1" applyFill="1" applyBorder="1" applyAlignment="1">
      <alignment vertical="top"/>
    </xf>
    <xf numFmtId="49" fontId="4" fillId="2" borderId="47" xfId="0" applyNumberFormat="1" applyFont="1" applyFill="1" applyBorder="1" applyAlignment="1">
      <alignment vertical="top"/>
    </xf>
    <xf numFmtId="1" fontId="4" fillId="2" borderId="35" xfId="0" applyNumberFormat="1" applyFont="1" applyFill="1" applyBorder="1" applyAlignment="1"/>
    <xf numFmtId="0" fontId="4" fillId="2" borderId="41" xfId="0" applyFont="1" applyFill="1" applyBorder="1" applyAlignment="1"/>
    <xf numFmtId="0" fontId="4" fillId="2" borderId="0" xfId="0" applyFont="1" applyFill="1" applyBorder="1" applyAlignment="1"/>
    <xf numFmtId="1" fontId="4" fillId="2" borderId="0" xfId="0" applyNumberFormat="1" applyFont="1" applyFill="1" applyBorder="1" applyAlignment="1"/>
    <xf numFmtId="0" fontId="11" fillId="2" borderId="46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 vertical="top" wrapText="1"/>
    </xf>
    <xf numFmtId="164" fontId="4" fillId="2" borderId="36" xfId="0" applyNumberFormat="1" applyFont="1" applyFill="1" applyBorder="1" applyAlignment="1">
      <alignment horizontal="center"/>
    </xf>
    <xf numFmtId="1" fontId="2" fillId="2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164" fontId="4" fillId="2" borderId="52" xfId="0" applyNumberFormat="1" applyFont="1" applyFill="1" applyBorder="1" applyAlignment="1"/>
    <xf numFmtId="164" fontId="4" fillId="2" borderId="53" xfId="0" applyNumberFormat="1" applyFont="1" applyFill="1" applyBorder="1" applyAlignment="1"/>
    <xf numFmtId="164" fontId="4" fillId="2" borderId="33" xfId="0" applyNumberFormat="1" applyFont="1" applyFill="1" applyBorder="1" applyAlignment="1"/>
    <xf numFmtId="164" fontId="4" fillId="2" borderId="46" xfId="0" applyNumberFormat="1" applyFont="1" applyFill="1" applyBorder="1" applyAlignment="1"/>
    <xf numFmtId="1" fontId="4" fillId="2" borderId="45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49" fontId="4" fillId="2" borderId="24" xfId="0" applyNumberFormat="1" applyFont="1" applyFill="1" applyBorder="1" applyAlignment="1">
      <alignment vertical="top"/>
    </xf>
    <xf numFmtId="0" fontId="4" fillId="2" borderId="29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1" fontId="2" fillId="2" borderId="0" xfId="1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164" fontId="6" fillId="2" borderId="0" xfId="1" applyNumberFormat="1" applyFont="1" applyFill="1" applyBorder="1" applyAlignment="1">
      <alignment horizontal="center" wrapText="1"/>
    </xf>
    <xf numFmtId="164" fontId="4" fillId="2" borderId="34" xfId="0" applyNumberFormat="1" applyFont="1" applyFill="1" applyBorder="1" applyAlignment="1"/>
    <xf numFmtId="164" fontId="2" fillId="2" borderId="29" xfId="1" applyNumberFormat="1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left" vertical="top"/>
    </xf>
    <xf numFmtId="49" fontId="4" fillId="2" borderId="38" xfId="0" applyNumberFormat="1" applyFont="1" applyFill="1" applyBorder="1" applyAlignment="1">
      <alignment horizontal="justify" vertical="top" wrapText="1"/>
    </xf>
    <xf numFmtId="1" fontId="4" fillId="2" borderId="29" xfId="0" applyNumberFormat="1" applyFont="1" applyFill="1" applyBorder="1" applyAlignment="1">
      <alignment horizontal="center" vertical="top" wrapText="1"/>
    </xf>
    <xf numFmtId="164" fontId="4" fillId="2" borderId="37" xfId="0" applyNumberFormat="1" applyFont="1" applyFill="1" applyBorder="1" applyAlignment="1"/>
    <xf numFmtId="49" fontId="4" fillId="2" borderId="29" xfId="0" applyNumberFormat="1" applyFont="1" applyFill="1" applyBorder="1" applyAlignment="1">
      <alignment vertical="top" wrapText="1"/>
    </xf>
    <xf numFmtId="0" fontId="4" fillId="2" borderId="24" xfId="0" applyFont="1" applyFill="1" applyBorder="1" applyAlignment="1">
      <alignment horizontal="left" vertical="top"/>
    </xf>
    <xf numFmtId="0" fontId="4" fillId="2" borderId="51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4" fillId="2" borderId="33" xfId="0" applyFont="1" applyFill="1" applyBorder="1" applyAlignment="1"/>
    <xf numFmtId="0" fontId="4" fillId="2" borderId="52" xfId="0" applyFont="1" applyFill="1" applyBorder="1"/>
    <xf numFmtId="0" fontId="4" fillId="2" borderId="53" xfId="0" applyFont="1" applyFill="1" applyBorder="1"/>
    <xf numFmtId="0" fontId="4" fillId="2" borderId="33" xfId="0" applyFont="1" applyFill="1" applyBorder="1"/>
    <xf numFmtId="49" fontId="4" fillId="2" borderId="30" xfId="0" applyNumberFormat="1" applyFont="1" applyFill="1" applyBorder="1" applyAlignment="1">
      <alignment vertical="top"/>
    </xf>
    <xf numFmtId="0" fontId="4" fillId="2" borderId="34" xfId="0" applyFont="1" applyFill="1" applyBorder="1" applyAlignment="1">
      <alignment horizontal="left" vertical="top"/>
    </xf>
    <xf numFmtId="164" fontId="4" fillId="2" borderId="4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/>
    <xf numFmtId="2" fontId="4" fillId="2" borderId="10" xfId="0" applyNumberFormat="1" applyFont="1" applyFill="1" applyBorder="1" applyAlignment="1">
      <alignment vertical="top" wrapText="1"/>
    </xf>
    <xf numFmtId="164" fontId="4" fillId="2" borderId="52" xfId="0" applyNumberFormat="1" applyFont="1" applyFill="1" applyBorder="1" applyAlignment="1">
      <alignment vertical="top"/>
    </xf>
    <xf numFmtId="164" fontId="4" fillId="2" borderId="34" xfId="0" applyNumberFormat="1" applyFont="1" applyFill="1" applyBorder="1"/>
    <xf numFmtId="49" fontId="4" fillId="2" borderId="28" xfId="0" applyNumberFormat="1" applyFont="1" applyFill="1" applyBorder="1" applyAlignment="1">
      <alignment vertical="top" wrapText="1"/>
    </xf>
    <xf numFmtId="2" fontId="4" fillId="2" borderId="29" xfId="0" applyNumberFormat="1" applyFont="1" applyFill="1" applyBorder="1" applyAlignment="1">
      <alignment vertical="top" wrapText="1"/>
    </xf>
    <xf numFmtId="1" fontId="4" fillId="2" borderId="29" xfId="0" applyNumberFormat="1" applyFont="1" applyFill="1" applyBorder="1" applyAlignment="1">
      <alignment horizontal="center" vertical="top"/>
    </xf>
    <xf numFmtId="164" fontId="4" fillId="2" borderId="34" xfId="0" applyNumberFormat="1" applyFont="1" applyFill="1" applyBorder="1" applyAlignment="1">
      <alignment vertical="top"/>
    </xf>
    <xf numFmtId="49" fontId="4" fillId="2" borderId="41" xfId="0" applyNumberFormat="1" applyFont="1" applyFill="1" applyBorder="1" applyAlignment="1">
      <alignment vertical="top" wrapText="1"/>
    </xf>
    <xf numFmtId="164" fontId="4" fillId="2" borderId="52" xfId="0" applyNumberFormat="1" applyFont="1" applyFill="1" applyBorder="1"/>
    <xf numFmtId="164" fontId="4" fillId="2" borderId="53" xfId="0" applyNumberFormat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top" wrapText="1"/>
    </xf>
    <xf numFmtId="164" fontId="4" fillId="2" borderId="43" xfId="0" applyNumberFormat="1" applyFont="1" applyFill="1" applyBorder="1"/>
    <xf numFmtId="0" fontId="4" fillId="2" borderId="2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justify" vertical="top"/>
    </xf>
    <xf numFmtId="0" fontId="4" fillId="2" borderId="30" xfId="0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justify" vertical="top"/>
    </xf>
    <xf numFmtId="0" fontId="4" fillId="2" borderId="25" xfId="0" applyFont="1" applyFill="1" applyBorder="1" applyAlignment="1">
      <alignment horizontal="justify" vertical="top"/>
    </xf>
    <xf numFmtId="0" fontId="4" fillId="2" borderId="38" xfId="0" applyFont="1" applyFill="1" applyBorder="1" applyAlignment="1">
      <alignment vertical="top" wrapText="1"/>
    </xf>
    <xf numFmtId="0" fontId="4" fillId="2" borderId="34" xfId="0" applyFont="1" applyFill="1" applyBorder="1"/>
    <xf numFmtId="49" fontId="4" fillId="2" borderId="27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1" fontId="4" fillId="2" borderId="36" xfId="0" applyNumberFormat="1" applyFont="1" applyFill="1" applyBorder="1" applyAlignment="1">
      <alignment horizontal="center"/>
    </xf>
    <xf numFmtId="164" fontId="4" fillId="2" borderId="33" xfId="0" applyNumberFormat="1" applyFont="1" applyFill="1" applyBorder="1"/>
    <xf numFmtId="0" fontId="4" fillId="2" borderId="2" xfId="0" applyFont="1" applyFill="1" applyBorder="1" applyAlignment="1"/>
    <xf numFmtId="1" fontId="4" fillId="2" borderId="2" xfId="0" applyNumberFormat="1" applyFont="1" applyFill="1" applyBorder="1" applyAlignment="1"/>
    <xf numFmtId="164" fontId="4" fillId="2" borderId="54" xfId="0" applyNumberFormat="1" applyFont="1" applyFill="1" applyBorder="1"/>
    <xf numFmtId="164" fontId="4" fillId="2" borderId="55" xfId="0" applyNumberFormat="1" applyFont="1" applyFill="1" applyBorder="1"/>
    <xf numFmtId="164" fontId="4" fillId="2" borderId="56" xfId="0" applyNumberFormat="1" applyFont="1" applyFill="1" applyBorder="1"/>
    <xf numFmtId="164" fontId="2" fillId="2" borderId="8" xfId="1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vertical="top"/>
    </xf>
    <xf numFmtId="2" fontId="4" fillId="2" borderId="36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justify" vertical="top" wrapText="1"/>
    </xf>
    <xf numFmtId="2" fontId="4" fillId="2" borderId="2" xfId="0" applyNumberFormat="1" applyFont="1" applyFill="1" applyBorder="1" applyAlignment="1">
      <alignment horizontal="justify" vertical="top" wrapText="1"/>
    </xf>
    <xf numFmtId="2" fontId="4" fillId="2" borderId="4" xfId="0" applyNumberFormat="1" applyFont="1" applyFill="1" applyBorder="1" applyAlignment="1">
      <alignment horizontal="justify" vertical="top" wrapText="1"/>
    </xf>
    <xf numFmtId="0" fontId="4" fillId="2" borderId="44" xfId="0" applyFont="1" applyFill="1" applyBorder="1"/>
    <xf numFmtId="0" fontId="4" fillId="2" borderId="34" xfId="0" applyFont="1" applyFill="1" applyBorder="1" applyAlignment="1">
      <alignment horizontal="center" wrapText="1"/>
    </xf>
    <xf numFmtId="0" fontId="4" fillId="2" borderId="58" xfId="0" applyFont="1" applyFill="1" applyBorder="1"/>
    <xf numFmtId="0" fontId="4" fillId="2" borderId="43" xfId="0" applyFont="1" applyFill="1" applyBorder="1"/>
    <xf numFmtId="1" fontId="4" fillId="2" borderId="45" xfId="0" applyNumberFormat="1" applyFont="1" applyFill="1" applyBorder="1" applyAlignment="1">
      <alignment horizontal="center" vertical="center" wrapText="1"/>
    </xf>
    <xf numFmtId="166" fontId="5" fillId="2" borderId="13" xfId="0" applyNumberFormat="1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1" fontId="2" fillId="2" borderId="3" xfId="1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justify" vertical="top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29" xfId="0" applyFont="1" applyFill="1" applyBorder="1"/>
    <xf numFmtId="164" fontId="4" fillId="2" borderId="40" xfId="0" applyNumberFormat="1" applyFont="1" applyFill="1" applyBorder="1" applyAlignment="1">
      <alignment horizontal="center"/>
    </xf>
    <xf numFmtId="0" fontId="4" fillId="2" borderId="59" xfId="0" applyFont="1" applyFill="1" applyBorder="1"/>
    <xf numFmtId="2" fontId="4" fillId="2" borderId="3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left" vertical="top"/>
    </xf>
    <xf numFmtId="164" fontId="4" fillId="2" borderId="8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center" vertical="top"/>
    </xf>
    <xf numFmtId="49" fontId="4" fillId="2" borderId="29" xfId="0" applyNumberFormat="1" applyFont="1" applyFill="1" applyBorder="1" applyAlignment="1">
      <alignment horizontal="center" vertical="top"/>
    </xf>
    <xf numFmtId="49" fontId="4" fillId="2" borderId="41" xfId="0" applyNumberFormat="1" applyFont="1" applyFill="1" applyBorder="1" applyAlignment="1">
      <alignment horizontal="center" vertical="top"/>
    </xf>
    <xf numFmtId="1" fontId="4" fillId="2" borderId="35" xfId="0" applyNumberFormat="1" applyFont="1" applyFill="1" applyBorder="1" applyAlignment="1">
      <alignment horizontal="center" wrapText="1"/>
    </xf>
    <xf numFmtId="1" fontId="4" fillId="2" borderId="46" xfId="0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 wrapText="1"/>
    </xf>
    <xf numFmtId="1" fontId="4" fillId="2" borderId="10" xfId="0" applyNumberFormat="1" applyFont="1" applyFill="1" applyBorder="1" applyAlignment="1">
      <alignment vertical="top" wrapText="1"/>
    </xf>
    <xf numFmtId="1" fontId="4" fillId="2" borderId="8" xfId="0" applyNumberFormat="1" applyFont="1" applyFill="1" applyBorder="1" applyAlignment="1">
      <alignment vertical="top" wrapText="1"/>
    </xf>
    <xf numFmtId="1" fontId="4" fillId="2" borderId="25" xfId="0" applyNumberFormat="1" applyFont="1" applyFill="1" applyBorder="1" applyAlignment="1">
      <alignment vertical="top" wrapText="1"/>
    </xf>
    <xf numFmtId="49" fontId="8" fillId="2" borderId="25" xfId="0" applyNumberFormat="1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5" fontId="4" fillId="2" borderId="38" xfId="0" applyNumberFormat="1" applyFont="1" applyFill="1" applyBorder="1" applyAlignment="1">
      <alignment vertical="top" wrapText="1"/>
    </xf>
    <xf numFmtId="49" fontId="8" fillId="2" borderId="41" xfId="0" applyNumberFormat="1" applyFont="1" applyFill="1" applyBorder="1" applyAlignment="1">
      <alignment vertical="top" wrapText="1"/>
    </xf>
    <xf numFmtId="165" fontId="4" fillId="2" borderId="41" xfId="0" applyNumberFormat="1" applyFont="1" applyFill="1" applyBorder="1" applyAlignment="1">
      <alignment vertical="top" wrapText="1"/>
    </xf>
    <xf numFmtId="0" fontId="4" fillId="2" borderId="2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top" wrapText="1"/>
    </xf>
    <xf numFmtId="1" fontId="4" fillId="2" borderId="20" xfId="0" applyNumberFormat="1" applyFont="1" applyFill="1" applyBorder="1" applyAlignment="1">
      <alignment vertical="top" wrapText="1"/>
    </xf>
    <xf numFmtId="49" fontId="8" fillId="2" borderId="29" xfId="0" applyNumberFormat="1" applyFont="1" applyFill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/>
    </xf>
    <xf numFmtId="165" fontId="4" fillId="2" borderId="40" xfId="0" applyNumberFormat="1" applyFont="1" applyFill="1" applyBorder="1" applyAlignment="1">
      <alignment vertical="top" wrapText="1"/>
    </xf>
    <xf numFmtId="49" fontId="8" fillId="2" borderId="40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top" wrapText="1"/>
    </xf>
    <xf numFmtId="49" fontId="8" fillId="2" borderId="38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4" fillId="2" borderId="39" xfId="0" applyNumberFormat="1" applyFont="1" applyFill="1" applyBorder="1" applyAlignment="1">
      <alignment horizontal="center" vertical="top"/>
    </xf>
    <xf numFmtId="49" fontId="4" fillId="2" borderId="37" xfId="0" applyNumberFormat="1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1" fontId="4" fillId="2" borderId="10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49" fontId="4" fillId="2" borderId="45" xfId="0" applyNumberFormat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1" fontId="4" fillId="2" borderId="25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19" xfId="0" applyNumberFormat="1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left" vertical="top" wrapText="1"/>
    </xf>
    <xf numFmtId="164" fontId="2" fillId="2" borderId="4" xfId="1" applyNumberFormat="1" applyFont="1" applyFill="1" applyBorder="1" applyAlignment="1">
      <alignment horizontal="center" wrapText="1"/>
    </xf>
    <xf numFmtId="164" fontId="2" fillId="2" borderId="25" xfId="1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164" fontId="2" fillId="2" borderId="9" xfId="1" applyNumberFormat="1" applyFont="1" applyFill="1" applyBorder="1" applyAlignment="1">
      <alignment horizontal="center" wrapText="1"/>
    </xf>
    <xf numFmtId="1" fontId="4" fillId="2" borderId="4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9" fontId="5" fillId="2" borderId="17" xfId="0" applyNumberFormat="1" applyFont="1" applyFill="1" applyBorder="1" applyAlignment="1">
      <alignment horizontal="justify" vertical="top"/>
    </xf>
    <xf numFmtId="0" fontId="4" fillId="2" borderId="53" xfId="0" applyFont="1" applyFill="1" applyBorder="1" applyAlignment="1"/>
    <xf numFmtId="2" fontId="5" fillId="2" borderId="7" xfId="0" applyNumberFormat="1" applyFont="1" applyFill="1" applyBorder="1" applyAlignment="1">
      <alignment horizontal="justify" vertical="top"/>
    </xf>
    <xf numFmtId="49" fontId="13" fillId="2" borderId="25" xfId="0" applyNumberFormat="1" applyFont="1" applyFill="1" applyBorder="1" applyAlignment="1">
      <alignment horizontal="justify" vertical="top" wrapText="1"/>
    </xf>
    <xf numFmtId="2" fontId="4" fillId="2" borderId="36" xfId="0" applyNumberFormat="1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49" fontId="7" fillId="2" borderId="25" xfId="0" applyNumberFormat="1" applyFont="1" applyFill="1" applyBorder="1" applyAlignment="1">
      <alignment vertical="top" wrapText="1"/>
    </xf>
    <xf numFmtId="2" fontId="4" fillId="2" borderId="25" xfId="0" applyNumberFormat="1" applyFont="1" applyFill="1" applyBorder="1" applyAlignment="1">
      <alignment horizontal="center" wrapText="1"/>
    </xf>
    <xf numFmtId="1" fontId="4" fillId="2" borderId="36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justify" vertical="top"/>
    </xf>
    <xf numFmtId="2" fontId="6" fillId="2" borderId="7" xfId="1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" fontId="6" fillId="2" borderId="13" xfId="1" applyNumberFormat="1" applyFont="1" applyFill="1" applyBorder="1" applyAlignment="1">
      <alignment horizontal="center" wrapText="1"/>
    </xf>
    <xf numFmtId="1" fontId="4" fillId="2" borderId="4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justify" vertical="top"/>
    </xf>
    <xf numFmtId="1" fontId="4" fillId="2" borderId="3" xfId="0" applyNumberFormat="1" applyFont="1" applyFill="1" applyBorder="1" applyAlignment="1">
      <alignment horizontal="center" wrapText="1"/>
    </xf>
    <xf numFmtId="1" fontId="6" fillId="2" borderId="10" xfId="1" applyNumberFormat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164" fontId="4" fillId="2" borderId="52" xfId="0" applyNumberFormat="1" applyFont="1" applyFill="1" applyBorder="1" applyAlignment="1">
      <alignment wrapText="1"/>
    </xf>
    <xf numFmtId="49" fontId="6" fillId="2" borderId="13" xfId="0" applyNumberFormat="1" applyFont="1" applyFill="1" applyBorder="1" applyAlignment="1">
      <alignment horizontal="left" vertical="top" wrapText="1"/>
    </xf>
    <xf numFmtId="1" fontId="6" fillId="2" borderId="4" xfId="1" applyNumberFormat="1" applyFont="1" applyFill="1" applyBorder="1" applyAlignment="1">
      <alignment horizontal="center" wrapText="1"/>
    </xf>
    <xf numFmtId="164" fontId="4" fillId="2" borderId="53" xfId="0" applyNumberFormat="1" applyFont="1" applyFill="1" applyBorder="1" applyAlignment="1">
      <alignment wrapText="1"/>
    </xf>
    <xf numFmtId="1" fontId="6" fillId="2" borderId="8" xfId="1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justify" vertical="top" wrapText="1"/>
    </xf>
    <xf numFmtId="1" fontId="6" fillId="2" borderId="1" xfId="1" applyNumberFormat="1" applyFont="1" applyFill="1" applyBorder="1" applyAlignment="1">
      <alignment horizontal="center" wrapText="1"/>
    </xf>
    <xf numFmtId="1" fontId="6" fillId="2" borderId="3" xfId="1" applyNumberFormat="1" applyFont="1" applyFill="1" applyBorder="1" applyAlignment="1">
      <alignment horizontal="center" wrapText="1"/>
    </xf>
    <xf numFmtId="164" fontId="4" fillId="2" borderId="33" xfId="0" applyNumberFormat="1" applyFont="1" applyFill="1" applyBorder="1" applyAlignment="1">
      <alignment wrapText="1"/>
    </xf>
    <xf numFmtId="49" fontId="7" fillId="2" borderId="29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/>
    </xf>
    <xf numFmtId="0" fontId="4" fillId="2" borderId="2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justify" vertical="top"/>
    </xf>
    <xf numFmtId="0" fontId="4" fillId="2" borderId="3" xfId="0" applyFont="1" applyFill="1" applyBorder="1" applyAlignment="1">
      <alignment horizontal="center" wrapText="1"/>
    </xf>
    <xf numFmtId="49" fontId="7" fillId="2" borderId="38" xfId="0" applyNumberFormat="1" applyFont="1" applyFill="1" applyBorder="1" applyAlignment="1">
      <alignment horizontal="left" vertical="top" wrapText="1"/>
    </xf>
    <xf numFmtId="2" fontId="4" fillId="2" borderId="29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justify" vertical="top"/>
    </xf>
    <xf numFmtId="2" fontId="6" fillId="2" borderId="3" xfId="0" applyNumberFormat="1" applyFont="1" applyFill="1" applyBorder="1" applyAlignment="1">
      <alignment horizontal="justify" vertical="top"/>
    </xf>
    <xf numFmtId="49" fontId="7" fillId="2" borderId="26" xfId="0" applyNumberFormat="1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justify" vertical="top" wrapText="1"/>
    </xf>
    <xf numFmtId="0" fontId="4" fillId="2" borderId="45" xfId="0" applyFont="1" applyFill="1" applyBorder="1" applyAlignment="1">
      <alignment horizontal="center" wrapText="1"/>
    </xf>
    <xf numFmtId="1" fontId="6" fillId="2" borderId="7" xfId="1" applyNumberFormat="1" applyFont="1" applyFill="1" applyBorder="1" applyAlignment="1">
      <alignment horizontal="center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49" fontId="6" fillId="2" borderId="13" xfId="0" applyNumberFormat="1" applyFont="1" applyFill="1" applyBorder="1" applyAlignment="1">
      <alignment horizontal="justify" vertical="top"/>
    </xf>
    <xf numFmtId="49" fontId="6" fillId="2" borderId="7" xfId="0" applyNumberFormat="1" applyFont="1" applyFill="1" applyBorder="1" applyAlignment="1">
      <alignment horizontal="justify" vertical="top"/>
    </xf>
    <xf numFmtId="49" fontId="7" fillId="2" borderId="25" xfId="0" applyNumberFormat="1" applyFont="1" applyFill="1" applyBorder="1" applyAlignment="1">
      <alignment horizontal="left" vertical="top" wrapText="1"/>
    </xf>
    <xf numFmtId="164" fontId="4" fillId="2" borderId="36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justify" vertical="top"/>
    </xf>
    <xf numFmtId="1" fontId="6" fillId="2" borderId="0" xfId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wrapText="1"/>
    </xf>
    <xf numFmtId="164" fontId="4" fillId="2" borderId="58" xfId="0" applyNumberFormat="1" applyFont="1" applyFill="1" applyBorder="1" applyAlignment="1"/>
    <xf numFmtId="49" fontId="6" fillId="2" borderId="50" xfId="0" applyNumberFormat="1" applyFont="1" applyFill="1" applyBorder="1" applyAlignment="1">
      <alignment horizontal="justify" vertical="top" wrapText="1"/>
    </xf>
    <xf numFmtId="49" fontId="6" fillId="2" borderId="6" xfId="0" applyNumberFormat="1" applyFont="1" applyFill="1" applyBorder="1" applyAlignment="1">
      <alignment horizontal="justify" vertical="top" wrapText="1"/>
    </xf>
    <xf numFmtId="49" fontId="8" fillId="2" borderId="11" xfId="0" applyNumberFormat="1" applyFont="1" applyFill="1" applyBorder="1" applyAlignment="1">
      <alignment vertical="top" wrapText="1"/>
    </xf>
    <xf numFmtId="49" fontId="8" fillId="2" borderId="30" xfId="0" applyNumberFormat="1" applyFont="1" applyFill="1" applyBorder="1" applyAlignment="1">
      <alignment vertical="top" wrapText="1"/>
    </xf>
    <xf numFmtId="49" fontId="8" fillId="2" borderId="45" xfId="0" applyNumberFormat="1" applyFont="1" applyFill="1" applyBorder="1" applyAlignment="1">
      <alignment vertical="top" wrapText="1"/>
    </xf>
    <xf numFmtId="49" fontId="8" fillId="2" borderId="35" xfId="0" applyNumberFormat="1" applyFont="1" applyFill="1" applyBorder="1" applyAlignment="1">
      <alignment vertical="top" wrapText="1"/>
    </xf>
    <xf numFmtId="49" fontId="8" fillId="2" borderId="36" xfId="0" applyNumberFormat="1" applyFont="1" applyFill="1" applyBorder="1" applyAlignment="1">
      <alignment vertical="top" wrapText="1"/>
    </xf>
    <xf numFmtId="49" fontId="8" fillId="2" borderId="46" xfId="0" applyNumberFormat="1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8" fillId="2" borderId="10" xfId="0" applyNumberFormat="1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46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9" fillId="2" borderId="38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2" fontId="4" fillId="2" borderId="29" xfId="0" applyNumberFormat="1" applyFont="1" applyFill="1" applyBorder="1" applyAlignment="1">
      <alignment horizontal="center" vertical="top"/>
    </xf>
    <xf numFmtId="164" fontId="4" fillId="2" borderId="29" xfId="0" applyNumberFormat="1" applyFont="1" applyFill="1" applyBorder="1" applyAlignment="1">
      <alignment horizontal="center" vertical="top"/>
    </xf>
    <xf numFmtId="49" fontId="6" fillId="2" borderId="29" xfId="0" applyNumberFormat="1" applyFont="1" applyFill="1" applyBorder="1" applyAlignment="1">
      <alignment vertical="top" wrapText="1"/>
    </xf>
    <xf numFmtId="2" fontId="4" fillId="2" borderId="25" xfId="0" applyNumberFormat="1" applyFont="1" applyFill="1" applyBorder="1" applyAlignment="1">
      <alignment horizontal="center" vertical="top"/>
    </xf>
    <xf numFmtId="164" fontId="4" fillId="2" borderId="25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vertical="top"/>
    </xf>
    <xf numFmtId="49" fontId="4" fillId="2" borderId="32" xfId="0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vertical="top" wrapText="1"/>
    </xf>
    <xf numFmtId="1" fontId="4" fillId="2" borderId="10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top"/>
    </xf>
    <xf numFmtId="1" fontId="4" fillId="2" borderId="29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vertical="top" wrapText="1"/>
    </xf>
    <xf numFmtId="2" fontId="4" fillId="2" borderId="8" xfId="0" applyNumberFormat="1" applyFont="1" applyFill="1" applyBorder="1" applyAlignment="1">
      <alignment horizontal="center" vertical="top"/>
    </xf>
    <xf numFmtId="49" fontId="4" fillId="2" borderId="31" xfId="0" applyNumberFormat="1" applyFont="1" applyFill="1" applyBorder="1" applyAlignment="1">
      <alignment horizontal="center" vertical="top"/>
    </xf>
    <xf numFmtId="49" fontId="8" fillId="2" borderId="29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/>
    <xf numFmtId="0" fontId="5" fillId="2" borderId="0" xfId="0" applyFont="1" applyFill="1" applyAlignment="1"/>
    <xf numFmtId="164" fontId="2" fillId="2" borderId="9" xfId="1" applyNumberFormat="1" applyFont="1" applyFill="1" applyBorder="1" applyAlignment="1">
      <alignment horizontal="center" wrapText="1"/>
    </xf>
    <xf numFmtId="1" fontId="4" fillId="2" borderId="25" xfId="0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wrapText="1"/>
    </xf>
    <xf numFmtId="164" fontId="6" fillId="0" borderId="12" xfId="1" applyNumberFormat="1" applyFont="1" applyFill="1" applyBorder="1" applyAlignment="1">
      <alignment wrapText="1"/>
    </xf>
    <xf numFmtId="164" fontId="4" fillId="3" borderId="53" xfId="0" applyNumberFormat="1" applyFont="1" applyFill="1" applyBorder="1" applyAlignment="1"/>
    <xf numFmtId="0" fontId="4" fillId="3" borderId="0" xfId="0" applyFont="1" applyFill="1" applyBorder="1"/>
    <xf numFmtId="0" fontId="4" fillId="3" borderId="0" xfId="0" applyFont="1" applyFill="1"/>
    <xf numFmtId="49" fontId="6" fillId="0" borderId="7" xfId="0" applyNumberFormat="1" applyFont="1" applyFill="1" applyBorder="1" applyAlignment="1">
      <alignment horizontal="justify" vertical="top"/>
    </xf>
    <xf numFmtId="1" fontId="6" fillId="0" borderId="1" xfId="1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6" fillId="0" borderId="8" xfId="1" applyNumberFormat="1" applyFont="1" applyFill="1" applyBorder="1" applyAlignment="1">
      <alignment wrapText="1"/>
    </xf>
    <xf numFmtId="164" fontId="4" fillId="0" borderId="53" xfId="0" applyNumberFormat="1" applyFont="1" applyBorder="1" applyAlignment="1"/>
    <xf numFmtId="49" fontId="6" fillId="0" borderId="1" xfId="0" applyNumberFormat="1" applyFont="1" applyFill="1" applyBorder="1" applyAlignment="1">
      <alignment horizontal="justify" vertical="top"/>
    </xf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center" wrapText="1"/>
    </xf>
    <xf numFmtId="3" fontId="6" fillId="0" borderId="25" xfId="0" applyNumberFormat="1" applyFont="1" applyFill="1" applyBorder="1" applyAlignment="1">
      <alignment wrapText="1"/>
    </xf>
    <xf numFmtId="164" fontId="6" fillId="0" borderId="25" xfId="1" applyNumberFormat="1" applyFont="1" applyFill="1" applyBorder="1" applyAlignment="1">
      <alignment wrapText="1"/>
    </xf>
    <xf numFmtId="164" fontId="4" fillId="0" borderId="33" xfId="0" applyNumberFormat="1" applyFont="1" applyBorder="1" applyAlignment="1"/>
    <xf numFmtId="0" fontId="4" fillId="3" borderId="38" xfId="0" applyFont="1" applyFill="1" applyBorder="1" applyAlignment="1">
      <alignment horizontal="left" vertical="top"/>
    </xf>
    <xf numFmtId="49" fontId="7" fillId="0" borderId="29" xfId="0" applyNumberFormat="1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wrapText="1"/>
    </xf>
    <xf numFmtId="1" fontId="4" fillId="0" borderId="29" xfId="0" applyNumberFormat="1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wrapText="1"/>
    </xf>
    <xf numFmtId="164" fontId="6" fillId="0" borderId="29" xfId="1" applyNumberFormat="1" applyFont="1" applyFill="1" applyBorder="1" applyAlignment="1">
      <alignment wrapText="1"/>
    </xf>
    <xf numFmtId="164" fontId="4" fillId="3" borderId="34" xfId="0" applyNumberFormat="1" applyFont="1" applyFill="1" applyBorder="1" applyAlignment="1"/>
    <xf numFmtId="164" fontId="2" fillId="2" borderId="9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49" fontId="4" fillId="2" borderId="23" xfId="0" applyNumberFormat="1" applyFont="1" applyFill="1" applyBorder="1" applyAlignment="1">
      <alignment vertical="top"/>
    </xf>
    <xf numFmtId="164" fontId="2" fillId="2" borderId="9" xfId="1" applyNumberFormat="1" applyFont="1" applyFill="1" applyBorder="1" applyAlignment="1">
      <alignment horizontal="center" wrapText="1"/>
    </xf>
    <xf numFmtId="49" fontId="6" fillId="2" borderId="25" xfId="0" applyNumberFormat="1" applyFont="1" applyFill="1" applyBorder="1" applyAlignment="1">
      <alignment horizontal="justify" vertical="top"/>
    </xf>
    <xf numFmtId="2" fontId="6" fillId="2" borderId="3" xfId="1" applyNumberFormat="1" applyFont="1" applyFill="1" applyBorder="1" applyAlignment="1">
      <alignment horizontal="center" wrapText="1"/>
    </xf>
    <xf numFmtId="167" fontId="16" fillId="0" borderId="1" xfId="0" applyNumberFormat="1" applyFont="1" applyFill="1" applyBorder="1" applyAlignment="1">
      <alignment horizontal="center" vertical="top"/>
    </xf>
    <xf numFmtId="167" fontId="16" fillId="0" borderId="1" xfId="0" applyNumberFormat="1" applyFont="1" applyFill="1" applyBorder="1" applyAlignment="1">
      <alignment horizontal="center"/>
    </xf>
    <xf numFmtId="1" fontId="4" fillId="2" borderId="51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vertical="top" wrapText="1"/>
    </xf>
    <xf numFmtId="49" fontId="8" fillId="2" borderId="43" xfId="0" applyNumberFormat="1" applyFont="1" applyFill="1" applyBorder="1" applyAlignment="1">
      <alignment vertical="top" wrapText="1"/>
    </xf>
    <xf numFmtId="1" fontId="4" fillId="2" borderId="26" xfId="0" applyNumberFormat="1" applyFont="1" applyFill="1" applyBorder="1" applyAlignment="1">
      <alignment horizontal="center"/>
    </xf>
    <xf numFmtId="168" fontId="4" fillId="2" borderId="25" xfId="0" applyNumberFormat="1" applyFont="1" applyFill="1" applyBorder="1" applyAlignment="1">
      <alignment horizontal="justify" vertical="top" wrapText="1"/>
    </xf>
    <xf numFmtId="49" fontId="4" fillId="2" borderId="39" xfId="0" applyNumberFormat="1" applyFont="1" applyFill="1" applyBorder="1" applyAlignment="1">
      <alignment vertical="top"/>
    </xf>
    <xf numFmtId="49" fontId="4" fillId="2" borderId="48" xfId="0" applyNumberFormat="1" applyFont="1" applyFill="1" applyBorder="1" applyAlignment="1">
      <alignment vertical="top"/>
    </xf>
    <xf numFmtId="168" fontId="4" fillId="2" borderId="1" xfId="0" applyNumberFormat="1" applyFont="1" applyFill="1" applyBorder="1" applyAlignment="1">
      <alignment horizontal="justify" vertical="top" wrapText="1"/>
    </xf>
    <xf numFmtId="168" fontId="4" fillId="2" borderId="10" xfId="0" applyNumberFormat="1" applyFont="1" applyFill="1" applyBorder="1" applyAlignment="1">
      <alignment horizontal="justify" vertical="top" wrapText="1"/>
    </xf>
    <xf numFmtId="168" fontId="4" fillId="2" borderId="2" xfId="0" applyNumberFormat="1" applyFont="1" applyFill="1" applyBorder="1" applyAlignment="1">
      <alignment horizontal="justify" vertical="top" wrapText="1"/>
    </xf>
    <xf numFmtId="1" fontId="4" fillId="2" borderId="10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68" fontId="4" fillId="2" borderId="9" xfId="0" applyNumberFormat="1" applyFont="1" applyFill="1" applyBorder="1" applyAlignment="1">
      <alignment horizontal="justify" vertical="top" wrapText="1"/>
    </xf>
    <xf numFmtId="1" fontId="4" fillId="2" borderId="10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1" fontId="4" fillId="2" borderId="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wrapText="1"/>
    </xf>
    <xf numFmtId="164" fontId="2" fillId="2" borderId="4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" fontId="4" fillId="2" borderId="4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49" fontId="4" fillId="2" borderId="45" xfId="0" applyNumberFormat="1" applyFont="1" applyFill="1" applyBorder="1" applyAlignment="1">
      <alignment horizontal="center" vertical="top"/>
    </xf>
    <xf numFmtId="164" fontId="4" fillId="2" borderId="4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 wrapText="1"/>
    </xf>
    <xf numFmtId="164" fontId="4" fillId="2" borderId="25" xfId="0" applyNumberFormat="1" applyFont="1" applyFill="1" applyBorder="1" applyAlignment="1">
      <alignment horizontal="center" wrapText="1"/>
    </xf>
    <xf numFmtId="1" fontId="4" fillId="2" borderId="25" xfId="0" applyNumberFormat="1" applyFont="1" applyFill="1" applyBorder="1" applyAlignment="1">
      <alignment horizontal="center" wrapText="1"/>
    </xf>
    <xf numFmtId="49" fontId="5" fillId="4" borderId="25" xfId="0" applyNumberFormat="1" applyFont="1" applyFill="1" applyBorder="1" applyAlignment="1">
      <alignment horizontal="justify" vertical="top"/>
    </xf>
    <xf numFmtId="1" fontId="6" fillId="0" borderId="25" xfId="1" applyNumberFormat="1" applyFont="1" applyFill="1" applyBorder="1" applyAlignment="1">
      <alignment horizontal="center" wrapText="1"/>
    </xf>
    <xf numFmtId="164" fontId="6" fillId="0" borderId="25" xfId="1" applyNumberFormat="1" applyFont="1" applyFill="1" applyBorder="1" applyAlignment="1">
      <alignment horizontal="center" wrapText="1"/>
    </xf>
    <xf numFmtId="1" fontId="4" fillId="0" borderId="25" xfId="0" applyNumberFormat="1" applyFont="1" applyFill="1" applyBorder="1" applyAlignment="1">
      <alignment horizontal="center" wrapText="1"/>
    </xf>
    <xf numFmtId="164" fontId="4" fillId="2" borderId="9" xfId="0" applyNumberFormat="1" applyFont="1" applyFill="1" applyBorder="1" applyAlignment="1">
      <alignment horizontal="center" wrapText="1"/>
    </xf>
    <xf numFmtId="1" fontId="4" fillId="2" borderId="9" xfId="0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6" fillId="2" borderId="8" xfId="1" applyNumberFormat="1" applyFont="1" applyFill="1" applyBorder="1" applyAlignment="1">
      <alignment horizontal="center" wrapText="1"/>
    </xf>
    <xf numFmtId="164" fontId="2" fillId="2" borderId="36" xfId="1" applyNumberFormat="1" applyFont="1" applyFill="1" applyBorder="1" applyAlignment="1">
      <alignment wrapText="1"/>
    </xf>
    <xf numFmtId="164" fontId="4" fillId="0" borderId="2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wrapText="1"/>
    </xf>
    <xf numFmtId="164" fontId="4" fillId="0" borderId="59" xfId="0" applyNumberFormat="1" applyFont="1" applyBorder="1" applyAlignment="1"/>
    <xf numFmtId="164" fontId="2" fillId="2" borderId="9" xfId="1" applyNumberFormat="1" applyFont="1" applyFill="1" applyBorder="1" applyAlignment="1">
      <alignment horizontal="center" wrapText="1"/>
    </xf>
    <xf numFmtId="1" fontId="6" fillId="2" borderId="25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6" fillId="2" borderId="25" xfId="1" applyNumberFormat="1" applyFont="1" applyFill="1" applyBorder="1" applyAlignment="1">
      <alignment horizontal="center" wrapText="1"/>
    </xf>
    <xf numFmtId="49" fontId="2" fillId="5" borderId="1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6" fillId="0" borderId="25" xfId="1" applyNumberFormat="1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4" fillId="2" borderId="25" xfId="0" applyNumberFormat="1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justify" vertical="top"/>
    </xf>
    <xf numFmtId="2" fontId="4" fillId="2" borderId="9" xfId="0" applyNumberFormat="1" applyFont="1" applyFill="1" applyBorder="1" applyAlignment="1">
      <alignment horizontal="center" wrapText="1"/>
    </xf>
    <xf numFmtId="1" fontId="4" fillId="2" borderId="6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top"/>
    </xf>
    <xf numFmtId="0" fontId="4" fillId="2" borderId="26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/>
    <xf numFmtId="1" fontId="4" fillId="2" borderId="2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wrapText="1"/>
    </xf>
    <xf numFmtId="1" fontId="4" fillId="2" borderId="25" xfId="0" applyNumberFormat="1" applyFont="1" applyFill="1" applyBorder="1" applyAlignment="1">
      <alignment horizontal="center" wrapText="1"/>
    </xf>
    <xf numFmtId="164" fontId="2" fillId="2" borderId="25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vertical="top"/>
    </xf>
    <xf numFmtId="3" fontId="6" fillId="0" borderId="14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wrapText="1"/>
    </xf>
    <xf numFmtId="0" fontId="4" fillId="2" borderId="35" xfId="0" applyFont="1" applyFill="1" applyBorder="1" applyAlignment="1">
      <alignment horizontal="center" wrapText="1"/>
    </xf>
    <xf numFmtId="164" fontId="4" fillId="2" borderId="29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vertical="top" wrapText="1"/>
    </xf>
    <xf numFmtId="49" fontId="4" fillId="2" borderId="18" xfId="0" applyNumberFormat="1" applyFont="1" applyFill="1" applyBorder="1" applyAlignment="1">
      <alignment vertical="top"/>
    </xf>
    <xf numFmtId="0" fontId="4" fillId="2" borderId="25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 vertical="top"/>
    </xf>
    <xf numFmtId="164" fontId="2" fillId="2" borderId="9" xfId="1" applyNumberFormat="1" applyFont="1" applyFill="1" applyBorder="1" applyAlignment="1">
      <alignment horizontal="center" wrapText="1"/>
    </xf>
    <xf numFmtId="1" fontId="4" fillId="2" borderId="9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4" fillId="2" borderId="64" xfId="0" applyFont="1" applyFill="1" applyBorder="1"/>
    <xf numFmtId="0" fontId="4" fillId="2" borderId="65" xfId="0" applyFont="1" applyFill="1" applyBorder="1"/>
    <xf numFmtId="0" fontId="4" fillId="2" borderId="66" xfId="0" applyFont="1" applyFill="1" applyBorder="1"/>
    <xf numFmtId="0" fontId="4" fillId="2" borderId="24" xfId="0" applyFont="1" applyFill="1" applyBorder="1" applyAlignment="1">
      <alignment horizontal="left" vertical="top" wrapText="1"/>
    </xf>
    <xf numFmtId="1" fontId="4" fillId="2" borderId="10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top"/>
    </xf>
    <xf numFmtId="49" fontId="4" fillId="2" borderId="37" xfId="0" applyNumberFormat="1" applyFont="1" applyFill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vertical="top" wrapText="1"/>
    </xf>
    <xf numFmtId="0" fontId="4" fillId="2" borderId="25" xfId="0" applyNumberFormat="1" applyFont="1" applyFill="1" applyBorder="1" applyAlignment="1">
      <alignment vertical="top" wrapText="1"/>
    </xf>
    <xf numFmtId="0" fontId="4" fillId="2" borderId="10" xfId="0" applyNumberFormat="1" applyFont="1" applyFill="1" applyBorder="1" applyAlignment="1">
      <alignment vertical="top" wrapText="1"/>
    </xf>
    <xf numFmtId="2" fontId="4" fillId="2" borderId="33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vertical="top" wrapText="1"/>
    </xf>
    <xf numFmtId="0" fontId="4" fillId="2" borderId="14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/>
    </xf>
    <xf numFmtId="168" fontId="4" fillId="2" borderId="3" xfId="0" applyNumberFormat="1" applyFont="1" applyFill="1" applyBorder="1" applyAlignment="1">
      <alignment horizontal="justify" vertical="top" wrapText="1"/>
    </xf>
    <xf numFmtId="0" fontId="4" fillId="2" borderId="25" xfId="0" applyFont="1" applyFill="1" applyBorder="1" applyAlignment="1">
      <alignment horizontal="center" wrapText="1"/>
    </xf>
    <xf numFmtId="1" fontId="4" fillId="2" borderId="25" xfId="0" applyNumberFormat="1" applyFont="1" applyFill="1" applyBorder="1" applyAlignment="1">
      <alignment horizontal="center" wrapText="1"/>
    </xf>
    <xf numFmtId="164" fontId="2" fillId="2" borderId="25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right" vertical="center"/>
    </xf>
    <xf numFmtId="49" fontId="4" fillId="2" borderId="21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justify" vertical="top"/>
    </xf>
    <xf numFmtId="0" fontId="4" fillId="2" borderId="37" xfId="0" applyFont="1" applyFill="1" applyBorder="1" applyAlignment="1">
      <alignment horizontal="left" vertical="top" wrapText="1"/>
    </xf>
    <xf numFmtId="49" fontId="7" fillId="2" borderId="24" xfId="0" applyNumberFormat="1" applyFont="1" applyFill="1" applyBorder="1" applyAlignment="1">
      <alignment horizontal="left" vertical="top" wrapText="1"/>
    </xf>
    <xf numFmtId="49" fontId="4" fillId="2" borderId="23" xfId="0" applyNumberFormat="1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wrapText="1"/>
    </xf>
    <xf numFmtId="1" fontId="4" fillId="2" borderId="25" xfId="0" applyNumberFormat="1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left" vertical="top" wrapText="1"/>
    </xf>
    <xf numFmtId="164" fontId="2" fillId="2" borderId="25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49" fontId="7" fillId="2" borderId="21" xfId="0" applyNumberFormat="1" applyFont="1" applyFill="1" applyBorder="1" applyAlignment="1">
      <alignment horizontal="left" vertical="top" wrapText="1"/>
    </xf>
    <xf numFmtId="2" fontId="4" fillId="2" borderId="10" xfId="0" applyNumberFormat="1" applyFont="1" applyFill="1" applyBorder="1" applyAlignment="1">
      <alignment horizontal="center" wrapText="1"/>
    </xf>
    <xf numFmtId="1" fontId="2" fillId="2" borderId="29" xfId="0" applyNumberFormat="1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6" fillId="2" borderId="7" xfId="1" applyNumberFormat="1" applyFont="1" applyFill="1" applyBorder="1" applyAlignment="1">
      <alignment horizontal="center" wrapText="1"/>
    </xf>
    <xf numFmtId="49" fontId="2" fillId="2" borderId="3" xfId="1" applyNumberFormat="1" applyFont="1" applyFill="1" applyBorder="1" applyAlignment="1">
      <alignment horizontal="center" wrapText="1"/>
    </xf>
    <xf numFmtId="1" fontId="4" fillId="2" borderId="25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6" fillId="0" borderId="25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 vertical="top" wrapText="1"/>
    </xf>
    <xf numFmtId="3" fontId="4" fillId="2" borderId="29" xfId="0" applyNumberFormat="1" applyFont="1" applyFill="1" applyBorder="1" applyAlignment="1">
      <alignment wrapText="1"/>
    </xf>
    <xf numFmtId="3" fontId="6" fillId="2" borderId="29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justify" vertical="top"/>
    </xf>
    <xf numFmtId="3" fontId="6" fillId="0" borderId="10" xfId="0" applyNumberFormat="1" applyFont="1" applyFill="1" applyBorder="1" applyAlignment="1">
      <alignment wrapText="1"/>
    </xf>
    <xf numFmtId="164" fontId="6" fillId="0" borderId="20" xfId="1" applyNumberFormat="1" applyFont="1" applyFill="1" applyBorder="1" applyAlignment="1">
      <alignment wrapText="1"/>
    </xf>
    <xf numFmtId="164" fontId="4" fillId="3" borderId="52" xfId="0" applyNumberFormat="1" applyFont="1" applyFill="1" applyBorder="1" applyAlignment="1"/>
    <xf numFmtId="164" fontId="6" fillId="0" borderId="53" xfId="1" applyNumberFormat="1" applyFont="1" applyFill="1" applyBorder="1" applyAlignment="1">
      <alignment wrapText="1"/>
    </xf>
    <xf numFmtId="164" fontId="6" fillId="0" borderId="33" xfId="1" applyNumberFormat="1" applyFont="1" applyFill="1" applyBorder="1" applyAlignment="1">
      <alignment wrapText="1"/>
    </xf>
    <xf numFmtId="164" fontId="2" fillId="2" borderId="9" xfId="1" applyNumberFormat="1" applyFont="1" applyFill="1" applyBorder="1" applyAlignment="1">
      <alignment horizontal="center" wrapText="1"/>
    </xf>
    <xf numFmtId="1" fontId="4" fillId="2" borderId="4" xfId="0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 wrapText="1"/>
    </xf>
    <xf numFmtId="2" fontId="2" fillId="2" borderId="35" xfId="0" applyNumberFormat="1" applyFont="1" applyFill="1" applyBorder="1" applyAlignment="1">
      <alignment horizontal="center" vertical="top" wrapText="1"/>
    </xf>
    <xf numFmtId="1" fontId="2" fillId="2" borderId="35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4" fillId="2" borderId="25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164" fontId="2" fillId="2" borderId="9" xfId="1" applyNumberFormat="1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wrapText="1"/>
    </xf>
    <xf numFmtId="164" fontId="6" fillId="0" borderId="25" xfId="1" applyNumberFormat="1" applyFont="1" applyFill="1" applyBorder="1" applyAlignment="1">
      <alignment horizontal="center" wrapText="1"/>
    </xf>
    <xf numFmtId="0" fontId="4" fillId="2" borderId="41" xfId="0" applyFont="1" applyFill="1" applyBorder="1" applyAlignment="1">
      <alignment vertical="top" wrapText="1"/>
    </xf>
    <xf numFmtId="0" fontId="4" fillId="2" borderId="41" xfId="0" applyFont="1" applyFill="1" applyBorder="1" applyAlignment="1">
      <alignment horizontal="center" vertical="center"/>
    </xf>
    <xf numFmtId="164" fontId="4" fillId="2" borderId="44" xfId="0" applyNumberFormat="1" applyFont="1" applyFill="1" applyBorder="1" applyAlignment="1"/>
    <xf numFmtId="164" fontId="2" fillId="2" borderId="35" xfId="1" applyNumberFormat="1" applyFont="1" applyFill="1" applyBorder="1" applyAlignment="1">
      <alignment horizontal="center" wrapText="1"/>
    </xf>
    <xf numFmtId="1" fontId="2" fillId="5" borderId="1" xfId="1" applyNumberFormat="1" applyFont="1" applyFill="1" applyBorder="1" applyAlignment="1">
      <alignment horizontal="center" wrapText="1"/>
    </xf>
    <xf numFmtId="164" fontId="4" fillId="2" borderId="35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4" fontId="4" fillId="2" borderId="52" xfId="0" applyNumberFormat="1" applyFont="1" applyFill="1" applyBorder="1" applyAlignment="1">
      <alignment horizontal="center"/>
    </xf>
    <xf numFmtId="164" fontId="4" fillId="2" borderId="53" xfId="0" applyNumberFormat="1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49" fontId="4" fillId="2" borderId="21" xfId="0" applyNumberFormat="1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49" fontId="4" fillId="2" borderId="21" xfId="0" applyNumberFormat="1" applyFont="1" applyFill="1" applyBorder="1" applyAlignment="1">
      <alignment horizontal="center" vertical="top" wrapText="1"/>
    </xf>
    <xf numFmtId="49" fontId="4" fillId="2" borderId="23" xfId="0" applyNumberFormat="1" applyFont="1" applyFill="1" applyBorder="1" applyAlignment="1">
      <alignment horizontal="center" vertical="top" wrapText="1"/>
    </xf>
    <xf numFmtId="49" fontId="4" fillId="2" borderId="24" xfId="0" applyNumberFormat="1" applyFont="1" applyFill="1" applyBorder="1" applyAlignment="1">
      <alignment horizontal="center" vertical="top" wrapText="1"/>
    </xf>
    <xf numFmtId="49" fontId="4" fillId="3" borderId="51" xfId="0" applyNumberFormat="1" applyFont="1" applyFill="1" applyBorder="1" applyAlignment="1">
      <alignment horizontal="center" vertical="top"/>
    </xf>
    <xf numFmtId="49" fontId="4" fillId="3" borderId="19" xfId="0" applyNumberFormat="1" applyFont="1" applyFill="1" applyBorder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top"/>
    </xf>
    <xf numFmtId="49" fontId="4" fillId="2" borderId="51" xfId="0" applyNumberFormat="1" applyFont="1" applyFill="1" applyBorder="1" applyAlignment="1">
      <alignment horizontal="center" vertical="top"/>
    </xf>
    <xf numFmtId="49" fontId="4" fillId="2" borderId="19" xfId="0" applyNumberFormat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wrapText="1"/>
    </xf>
    <xf numFmtId="3" fontId="6" fillId="0" borderId="25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vertical="top" wrapText="1"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25" xfId="0" applyNumberFormat="1" applyFont="1" applyFill="1" applyBorder="1" applyAlignment="1">
      <alignment horizontal="center" vertical="top" wrapText="1"/>
    </xf>
    <xf numFmtId="164" fontId="4" fillId="2" borderId="60" xfId="0" applyNumberFormat="1" applyFont="1" applyFill="1" applyBorder="1" applyAlignment="1">
      <alignment horizontal="center"/>
    </xf>
    <xf numFmtId="0" fontId="4" fillId="2" borderId="8" xfId="0" applyFont="1" applyFill="1" applyBorder="1"/>
    <xf numFmtId="1" fontId="4" fillId="2" borderId="10" xfId="0" applyNumberFormat="1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wrapText="1"/>
    </xf>
    <xf numFmtId="1" fontId="4" fillId="2" borderId="25" xfId="0" applyNumberFormat="1" applyFont="1" applyFill="1" applyBorder="1" applyAlignment="1">
      <alignment horizontal="center" wrapText="1"/>
    </xf>
    <xf numFmtId="49" fontId="4" fillId="2" borderId="39" xfId="0" applyNumberFormat="1" applyFont="1" applyFill="1" applyBorder="1" applyAlignment="1">
      <alignment horizontal="center" vertical="top"/>
    </xf>
    <xf numFmtId="49" fontId="4" fillId="2" borderId="48" xfId="0" applyNumberFormat="1" applyFont="1" applyFill="1" applyBorder="1" applyAlignment="1">
      <alignment horizontal="center" vertical="top"/>
    </xf>
    <xf numFmtId="49" fontId="4" fillId="2" borderId="37" xfId="0" applyNumberFormat="1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left" vertical="top" wrapText="1"/>
    </xf>
    <xf numFmtId="0" fontId="4" fillId="2" borderId="53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wrapText="1"/>
    </xf>
    <xf numFmtId="1" fontId="4" fillId="2" borderId="52" xfId="0" applyNumberFormat="1" applyFont="1" applyFill="1" applyBorder="1" applyAlignment="1">
      <alignment horizontal="center"/>
    </xf>
    <xf numFmtId="1" fontId="4" fillId="2" borderId="53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2" fontId="4" fillId="2" borderId="51" xfId="0" applyNumberFormat="1" applyFont="1" applyFill="1" applyBorder="1" applyAlignment="1">
      <alignment horizontal="left" vertical="center" wrapText="1"/>
    </xf>
    <xf numFmtId="2" fontId="4" fillId="2" borderId="22" xfId="0" applyNumberFormat="1" applyFont="1" applyFill="1" applyBorder="1" applyAlignment="1">
      <alignment horizontal="left" vertical="center" wrapText="1"/>
    </xf>
    <xf numFmtId="2" fontId="4" fillId="2" borderId="42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top" wrapText="1"/>
    </xf>
    <xf numFmtId="0" fontId="4" fillId="2" borderId="23" xfId="0" applyNumberFormat="1" applyFont="1" applyFill="1" applyBorder="1" applyAlignment="1">
      <alignment horizontal="left" vertical="top" wrapText="1"/>
    </xf>
    <xf numFmtId="1" fontId="4" fillId="2" borderId="0" xfId="0" applyNumberFormat="1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4" fillId="2" borderId="30" xfId="0" applyNumberFormat="1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44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center" wrapText="1"/>
    </xf>
    <xf numFmtId="4" fontId="4" fillId="2" borderId="40" xfId="0" applyNumberFormat="1" applyFont="1" applyFill="1" applyBorder="1" applyAlignment="1">
      <alignment horizontal="left" vertical="top"/>
    </xf>
    <xf numFmtId="1" fontId="11" fillId="2" borderId="0" xfId="0" applyNumberFormat="1" applyFont="1" applyFill="1" applyBorder="1" applyAlignment="1">
      <alignment horizontal="center"/>
    </xf>
    <xf numFmtId="49" fontId="4" fillId="2" borderId="63" xfId="0" applyNumberFormat="1" applyFont="1" applyFill="1" applyBorder="1" applyAlignment="1">
      <alignment horizontal="center" vertical="center"/>
    </xf>
    <xf numFmtId="49" fontId="4" fillId="2" borderId="64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center" vertical="top"/>
    </xf>
    <xf numFmtId="164" fontId="2" fillId="2" borderId="4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1" fontId="4" fillId="2" borderId="8" xfId="0" applyNumberFormat="1" applyFont="1" applyFill="1" applyBorder="1" applyAlignment="1">
      <alignment horizontal="center" vertical="top" wrapText="1"/>
    </xf>
    <xf numFmtId="1" fontId="4" fillId="2" borderId="25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 vertical="top" wrapText="1"/>
    </xf>
    <xf numFmtId="1" fontId="4" fillId="2" borderId="12" xfId="0" applyNumberFormat="1" applyFont="1" applyFill="1" applyBorder="1" applyAlignment="1">
      <alignment horizontal="center" vertical="top" wrapText="1"/>
    </xf>
    <xf numFmtId="1" fontId="4" fillId="2" borderId="36" xfId="0" applyNumberFormat="1" applyFont="1" applyFill="1" applyBorder="1" applyAlignment="1">
      <alignment horizontal="center" vertical="top" wrapText="1"/>
    </xf>
    <xf numFmtId="49" fontId="4" fillId="2" borderId="45" xfId="0" applyNumberFormat="1" applyFont="1" applyFill="1" applyBorder="1" applyAlignment="1">
      <alignment horizontal="center" vertical="top"/>
    </xf>
    <xf numFmtId="49" fontId="4" fillId="2" borderId="40" xfId="0" applyNumberFormat="1" applyFont="1" applyFill="1" applyBorder="1" applyAlignment="1">
      <alignment horizontal="center" vertical="top"/>
    </xf>
    <xf numFmtId="49" fontId="4" fillId="2" borderId="44" xfId="0" applyNumberFormat="1" applyFont="1" applyFill="1" applyBorder="1" applyAlignment="1">
      <alignment horizontal="center" vertical="top"/>
    </xf>
    <xf numFmtId="49" fontId="15" fillId="2" borderId="51" xfId="0" applyNumberFormat="1" applyFont="1" applyFill="1" applyBorder="1" applyAlignment="1">
      <alignment horizontal="center" vertical="top"/>
    </xf>
    <xf numFmtId="49" fontId="15" fillId="2" borderId="22" xfId="0" applyNumberFormat="1" applyFont="1" applyFill="1" applyBorder="1" applyAlignment="1">
      <alignment horizontal="center" vertical="top"/>
    </xf>
    <xf numFmtId="0" fontId="4" fillId="2" borderId="27" xfId="0" applyNumberFormat="1" applyFont="1" applyFill="1" applyBorder="1" applyAlignment="1">
      <alignment horizontal="left" vertical="top" wrapText="1"/>
    </xf>
    <xf numFmtId="0" fontId="4" fillId="2" borderId="24" xfId="0" applyNumberFormat="1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5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49" fontId="4" fillId="2" borderId="22" xfId="0" applyNumberFormat="1" applyFont="1" applyFill="1" applyBorder="1" applyAlignment="1">
      <alignment horizontal="center" vertical="top"/>
    </xf>
    <xf numFmtId="49" fontId="4" fillId="2" borderId="42" xfId="0" applyNumberFormat="1" applyFont="1" applyFill="1" applyBorder="1" applyAlignment="1">
      <alignment horizontal="center" vertical="top"/>
    </xf>
    <xf numFmtId="164" fontId="4" fillId="2" borderId="51" xfId="0" applyNumberFormat="1" applyFont="1" applyFill="1" applyBorder="1" applyAlignment="1">
      <alignment horizontal="left" vertical="top"/>
    </xf>
    <xf numFmtId="164" fontId="4" fillId="2" borderId="22" xfId="0" applyNumberFormat="1" applyFont="1" applyFill="1" applyBorder="1" applyAlignment="1">
      <alignment horizontal="left" vertical="top"/>
    </xf>
    <xf numFmtId="164" fontId="4" fillId="2" borderId="42" xfId="0" applyNumberFormat="1" applyFont="1" applyFill="1" applyBorder="1" applyAlignment="1">
      <alignment horizontal="left" vertical="top"/>
    </xf>
    <xf numFmtId="164" fontId="4" fillId="2" borderId="30" xfId="0" applyNumberFormat="1" applyFont="1" applyFill="1" applyBorder="1" applyAlignment="1">
      <alignment horizontal="left" vertical="top"/>
    </xf>
    <xf numFmtId="164" fontId="4" fillId="2" borderId="11" xfId="0" applyNumberFormat="1" applyFont="1" applyFill="1" applyBorder="1" applyAlignment="1">
      <alignment horizontal="left" vertical="top"/>
    </xf>
    <xf numFmtId="164" fontId="4" fillId="2" borderId="43" xfId="0" applyNumberFormat="1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59" xfId="0" applyNumberFormat="1" applyFont="1" applyFill="1" applyBorder="1" applyAlignment="1">
      <alignment horizontal="center"/>
    </xf>
    <xf numFmtId="0" fontId="11" fillId="2" borderId="51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/>
    </xf>
    <xf numFmtId="0" fontId="11" fillId="2" borderId="42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1" xfId="0" applyFont="1" applyFill="1" applyBorder="1" applyAlignment="1">
      <alignment horizontal="left" vertical="top" wrapText="1"/>
    </xf>
    <xf numFmtId="4" fontId="4" fillId="2" borderId="10" xfId="0" applyNumberFormat="1" applyFont="1" applyFill="1" applyBorder="1" applyAlignment="1">
      <alignment horizontal="center" vertical="top"/>
    </xf>
    <xf numFmtId="4" fontId="4" fillId="2" borderId="25" xfId="0" applyNumberFormat="1" applyFont="1" applyFill="1" applyBorder="1" applyAlignment="1">
      <alignment horizontal="center" vertical="top"/>
    </xf>
    <xf numFmtId="49" fontId="4" fillId="2" borderId="43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top" wrapText="1"/>
    </xf>
    <xf numFmtId="49" fontId="4" fillId="2" borderId="48" xfId="0" applyNumberFormat="1" applyFont="1" applyFill="1" applyBorder="1" applyAlignment="1">
      <alignment horizontal="center" vertical="top" wrapText="1"/>
    </xf>
    <xf numFmtId="0" fontId="4" fillId="2" borderId="45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/>
    <xf numFmtId="0" fontId="4" fillId="2" borderId="39" xfId="0" applyFont="1" applyFill="1" applyBorder="1" applyAlignment="1">
      <alignment horizontal="center" vertical="top"/>
    </xf>
    <xf numFmtId="0" fontId="4" fillId="2" borderId="48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center" vertical="top"/>
    </xf>
    <xf numFmtId="49" fontId="11" fillId="2" borderId="45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0" fontId="11" fillId="2" borderId="45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top" wrapText="1"/>
    </xf>
    <xf numFmtId="164" fontId="6" fillId="0" borderId="10" xfId="1" applyNumberFormat="1" applyFont="1" applyFill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 wrapText="1"/>
    </xf>
    <xf numFmtId="164" fontId="6" fillId="0" borderId="25" xfId="1" applyNumberFormat="1" applyFont="1" applyFill="1" applyBorder="1" applyAlignment="1">
      <alignment horizontal="center" wrapText="1"/>
    </xf>
    <xf numFmtId="164" fontId="4" fillId="3" borderId="52" xfId="0" applyNumberFormat="1" applyFont="1" applyFill="1" applyBorder="1" applyAlignment="1">
      <alignment horizontal="center"/>
    </xf>
    <xf numFmtId="164" fontId="4" fillId="3" borderId="53" xfId="0" applyNumberFormat="1" applyFont="1" applyFill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left" vertical="top" wrapText="1"/>
    </xf>
    <xf numFmtId="164" fontId="4" fillId="2" borderId="41" xfId="0" applyNumberFormat="1" applyFont="1" applyFill="1" applyBorder="1" applyAlignment="1">
      <alignment horizontal="left" vertical="top" wrapText="1"/>
    </xf>
    <xf numFmtId="0" fontId="4" fillId="2" borderId="5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top" wrapText="1"/>
    </xf>
    <xf numFmtId="49" fontId="4" fillId="2" borderId="25" xfId="0" applyNumberFormat="1" applyFont="1" applyFill="1" applyBorder="1" applyAlignment="1">
      <alignment horizontal="left" vertical="top" wrapText="1"/>
    </xf>
    <xf numFmtId="2" fontId="4" fillId="2" borderId="52" xfId="0" applyNumberFormat="1" applyFont="1" applyFill="1" applyBorder="1" applyAlignment="1">
      <alignment horizontal="center" vertical="center" wrapText="1"/>
    </xf>
    <xf numFmtId="2" fontId="4" fillId="2" borderId="53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45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4" fillId="2" borderId="44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left" vertical="top" wrapText="1"/>
    </xf>
    <xf numFmtId="0" fontId="4" fillId="2" borderId="26" xfId="0" applyNumberFormat="1" applyFont="1" applyFill="1" applyBorder="1" applyAlignment="1">
      <alignment horizontal="left" vertical="top" wrapText="1"/>
    </xf>
    <xf numFmtId="0" fontId="4" fillId="2" borderId="52" xfId="0" applyNumberFormat="1" applyFont="1" applyFill="1" applyBorder="1" applyAlignment="1">
      <alignment horizontal="center" vertical="top" wrapText="1"/>
    </xf>
    <xf numFmtId="0" fontId="4" fillId="2" borderId="53" xfId="0" applyNumberFormat="1" applyFont="1" applyFill="1" applyBorder="1" applyAlignment="1">
      <alignment horizontal="center" vertical="top" wrapText="1"/>
    </xf>
    <xf numFmtId="0" fontId="4" fillId="2" borderId="58" xfId="0" applyNumberFormat="1" applyFont="1" applyFill="1" applyBorder="1" applyAlignment="1">
      <alignment horizontal="center" vertical="top" wrapText="1"/>
    </xf>
    <xf numFmtId="0" fontId="4" fillId="2" borderId="33" xfId="0" applyNumberFormat="1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57" xfId="0" applyNumberFormat="1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surs1/Local%20Settings/Temporary%20Internet%20Files/Content.Outlook/I2S1OHGX/&#1050;&#1086;&#1087;&#1080;&#1103;%209%20&#1084;&#1077;&#1089;&#1103;&#1094;&#1077;&#1074;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мес"/>
      <sheetName val="Лист1"/>
      <sheetName val="ожидаемое до конца года"/>
    </sheetNames>
    <sheetDataSet>
      <sheetData sheetId="0"/>
      <sheetData sheetId="1">
        <row r="24">
          <cell r="D24" t="str">
            <v>Чемпионат России по хоккею с мячом 1-3 место; Кубок России по хоккею с мячом 1/2 финала; Кубок Мира по хоккею с мячом 1/2 финала; Первенство России по хоккею с мячом 1-3 место; Чемпионат России по регби 1-2 место; Чемпионат России по регби-7 1-3 место; Чемпионат России по регби-7 среди женщин 3 место; Кубок России по регби 1-3 место; Кубок России по регби-7 1-3 место; Кубок России по регби-7 среди женщин 3 место.</v>
          </cell>
          <cell r="E24" t="str">
            <v>Чемпионат России по хоккею с мячом-3 место; Кубок России по хоккею с мячом- участвовали в 1/2 финала; Кубок Мира по хоккею с мячом- участвовали 1/2 финала; Первенство России по хоккею с мячом 4 место; Чемпионат России по регби 7 среди женщин 3 место; Кубок России по регби-7 2 место; Кубок России по регби-7 среди женщин 4 место.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953"/>
  <sheetViews>
    <sheetView tabSelected="1" view="pageBreakPreview" topLeftCell="A1068" zoomScale="89" zoomScaleNormal="93" zoomScaleSheetLayoutView="89" zoomScalePageLayoutView="46" workbookViewId="0">
      <selection activeCell="B1079" sqref="B1079"/>
    </sheetView>
  </sheetViews>
  <sheetFormatPr defaultRowHeight="15.75"/>
  <cols>
    <col min="1" max="1" width="8.42578125" style="31" customWidth="1"/>
    <col min="2" max="2" width="23.7109375" style="37" customWidth="1"/>
    <col min="3" max="3" width="65.140625" style="33" customWidth="1"/>
    <col min="4" max="4" width="13" style="16" customWidth="1"/>
    <col min="5" max="5" width="13" style="17" customWidth="1"/>
    <col min="6" max="6" width="13" style="18" customWidth="1"/>
    <col min="7" max="7" width="13" style="16" customWidth="1"/>
    <col min="8" max="9" width="13" style="160" customWidth="1"/>
    <col min="10" max="10" width="13" style="161" customWidth="1"/>
    <col min="11" max="11" width="13" style="26" customWidth="1"/>
    <col min="12" max="86" width="9.140625" style="102"/>
    <col min="87" max="16384" width="9.140625" style="103"/>
  </cols>
  <sheetData>
    <row r="1" spans="1:86" s="321" customFormat="1" ht="75.75" customHeight="1" thickBot="1">
      <c r="A1" s="776" t="s">
        <v>433</v>
      </c>
      <c r="B1" s="777"/>
      <c r="C1" s="777"/>
      <c r="D1" s="777"/>
      <c r="E1" s="777"/>
      <c r="F1" s="777"/>
      <c r="G1" s="777"/>
      <c r="H1" s="777"/>
      <c r="I1" s="777"/>
      <c r="J1" s="777"/>
      <c r="K1" s="778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</row>
    <row r="2" spans="1:86" s="135" customFormat="1" ht="16.5" thickBot="1">
      <c r="A2" s="687" t="s">
        <v>0</v>
      </c>
      <c r="B2" s="781" t="s">
        <v>98</v>
      </c>
      <c r="C2" s="782"/>
      <c r="D2" s="782"/>
      <c r="E2" s="782"/>
      <c r="F2" s="782"/>
      <c r="G2" s="782"/>
      <c r="H2" s="782"/>
      <c r="I2" s="782"/>
      <c r="J2" s="782"/>
      <c r="K2" s="794" t="s">
        <v>100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</row>
    <row r="3" spans="1:86" ht="31.5" customHeight="1">
      <c r="A3" s="688"/>
      <c r="B3" s="779" t="s">
        <v>498</v>
      </c>
      <c r="C3" s="787" t="s">
        <v>99</v>
      </c>
      <c r="D3" s="788"/>
      <c r="E3" s="788"/>
      <c r="F3" s="788"/>
      <c r="G3" s="789"/>
      <c r="H3" s="783" t="s">
        <v>101</v>
      </c>
      <c r="I3" s="784"/>
      <c r="J3" s="784"/>
      <c r="K3" s="795"/>
    </row>
    <row r="4" spans="1:86" ht="24" customHeight="1" thickBot="1">
      <c r="A4" s="688"/>
      <c r="B4" s="780"/>
      <c r="C4" s="790"/>
      <c r="D4" s="791"/>
      <c r="E4" s="791"/>
      <c r="F4" s="791"/>
      <c r="G4" s="792"/>
      <c r="H4" s="785"/>
      <c r="I4" s="786"/>
      <c r="J4" s="786"/>
      <c r="K4" s="795"/>
    </row>
    <row r="5" spans="1:86" ht="20.25" customHeight="1" thickBot="1">
      <c r="A5" s="689"/>
      <c r="B5" s="136"/>
      <c r="C5" s="137"/>
      <c r="D5" s="169" t="s">
        <v>102</v>
      </c>
      <c r="E5" s="169" t="s">
        <v>103</v>
      </c>
      <c r="F5" s="169" t="s">
        <v>104</v>
      </c>
      <c r="G5" s="169" t="s">
        <v>1</v>
      </c>
      <c r="H5" s="169" t="s">
        <v>2</v>
      </c>
      <c r="I5" s="170" t="s">
        <v>3</v>
      </c>
      <c r="J5" s="180" t="s">
        <v>4</v>
      </c>
      <c r="K5" s="796"/>
    </row>
    <row r="6" spans="1:86" ht="16.5" thickBot="1">
      <c r="A6" s="262">
        <v>1</v>
      </c>
      <c r="B6" s="263" t="s">
        <v>27</v>
      </c>
      <c r="C6" s="264" t="s">
        <v>28</v>
      </c>
      <c r="D6" s="63">
        <v>4</v>
      </c>
      <c r="E6" s="63">
        <v>5</v>
      </c>
      <c r="F6" s="63">
        <v>6</v>
      </c>
      <c r="G6" s="63">
        <v>7</v>
      </c>
      <c r="H6" s="218">
        <v>8</v>
      </c>
      <c r="I6" s="183">
        <v>9</v>
      </c>
      <c r="J6" s="265">
        <v>10</v>
      </c>
      <c r="K6" s="266">
        <v>11</v>
      </c>
    </row>
    <row r="7" spans="1:86" ht="20.25" customHeight="1" thickBot="1">
      <c r="A7" s="797" t="s">
        <v>32</v>
      </c>
      <c r="B7" s="798"/>
      <c r="C7" s="798"/>
      <c r="D7" s="798"/>
      <c r="E7" s="798"/>
      <c r="F7" s="798"/>
      <c r="G7" s="798"/>
      <c r="H7" s="138"/>
      <c r="I7" s="138"/>
      <c r="J7" s="138"/>
      <c r="K7" s="240"/>
    </row>
    <row r="8" spans="1:86">
      <c r="A8" s="648" t="s">
        <v>27</v>
      </c>
      <c r="B8" s="651" t="s">
        <v>105</v>
      </c>
      <c r="C8" s="322" t="s">
        <v>107</v>
      </c>
      <c r="D8" s="173"/>
      <c r="E8" s="174"/>
      <c r="F8" s="174"/>
      <c r="G8" s="175"/>
      <c r="H8" s="34"/>
      <c r="I8" s="34"/>
      <c r="J8" s="38"/>
      <c r="K8" s="176"/>
    </row>
    <row r="9" spans="1:86" ht="50.25" customHeight="1">
      <c r="A9" s="649"/>
      <c r="B9" s="652"/>
      <c r="C9" s="7" t="s">
        <v>325</v>
      </c>
      <c r="D9" s="512">
        <v>8</v>
      </c>
      <c r="E9" s="315">
        <v>6</v>
      </c>
      <c r="F9" s="597">
        <f>IF(D9/E9*100&gt;130,130,D9/E9*100)</f>
        <v>130</v>
      </c>
      <c r="G9" s="42"/>
      <c r="H9" s="35"/>
      <c r="I9" s="35"/>
      <c r="J9" s="39"/>
      <c r="K9" s="177"/>
    </row>
    <row r="10" spans="1:86" ht="47.25">
      <c r="A10" s="649"/>
      <c r="B10" s="652"/>
      <c r="C10" s="7" t="s">
        <v>326</v>
      </c>
      <c r="D10" s="8">
        <v>90</v>
      </c>
      <c r="E10" s="8">
        <v>100</v>
      </c>
      <c r="F10" s="597">
        <f>IF(E10/D10*100&gt;130,130,E10/D10*100)</f>
        <v>111.11111111111111</v>
      </c>
      <c r="G10" s="44" t="s">
        <v>8</v>
      </c>
      <c r="H10" s="35"/>
      <c r="I10" s="35"/>
      <c r="J10" s="39"/>
      <c r="K10" s="177"/>
    </row>
    <row r="11" spans="1:86" s="135" customFormat="1" ht="15" customHeight="1">
      <c r="A11" s="649"/>
      <c r="B11" s="652"/>
      <c r="C11" s="7" t="s">
        <v>108</v>
      </c>
      <c r="D11" s="13"/>
      <c r="E11" s="12"/>
      <c r="F11" s="1"/>
      <c r="G11" s="14"/>
      <c r="H11" s="35"/>
      <c r="I11" s="35"/>
      <c r="J11" s="39"/>
      <c r="K11" s="323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</row>
    <row r="12" spans="1:86" s="135" customFormat="1" ht="63">
      <c r="A12" s="649"/>
      <c r="B12" s="652"/>
      <c r="C12" s="7" t="s">
        <v>327</v>
      </c>
      <c r="D12" s="14">
        <v>100</v>
      </c>
      <c r="E12" s="9">
        <v>100</v>
      </c>
      <c r="F12" s="315">
        <f>IF(E12/D12*100&gt;130,130,E12/D12*100)</f>
        <v>100</v>
      </c>
      <c r="G12" s="14" t="s">
        <v>8</v>
      </c>
      <c r="H12" s="35"/>
      <c r="I12" s="35"/>
      <c r="J12" s="39"/>
      <c r="K12" s="323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</row>
    <row r="13" spans="1:86" ht="47.25" customHeight="1">
      <c r="A13" s="649"/>
      <c r="B13" s="652"/>
      <c r="C13" s="7" t="s">
        <v>321</v>
      </c>
      <c r="D13" s="8">
        <v>95</v>
      </c>
      <c r="E13" s="8">
        <v>93</v>
      </c>
      <c r="F13" s="315">
        <f t="shared" ref="F13:F15" si="0">IF(E13/D13*100&gt;130,130,E13/D13*100)</f>
        <v>97.894736842105274</v>
      </c>
      <c r="G13" s="14" t="s">
        <v>8</v>
      </c>
      <c r="H13" s="35"/>
      <c r="I13" s="35"/>
      <c r="J13" s="39"/>
      <c r="K13" s="177"/>
    </row>
    <row r="14" spans="1:86">
      <c r="A14" s="649"/>
      <c r="B14" s="652"/>
      <c r="C14" s="11" t="s">
        <v>109</v>
      </c>
      <c r="D14" s="8"/>
      <c r="E14" s="10"/>
      <c r="F14" s="315"/>
      <c r="G14" s="14"/>
      <c r="H14" s="35"/>
      <c r="I14" s="35"/>
      <c r="J14" s="39"/>
      <c r="K14" s="177"/>
    </row>
    <row r="15" spans="1:86" ht="119.25" customHeight="1" thickBot="1">
      <c r="A15" s="649"/>
      <c r="B15" s="668"/>
      <c r="C15" s="245" t="s">
        <v>328</v>
      </c>
      <c r="D15" s="53">
        <v>99.9</v>
      </c>
      <c r="E15" s="248">
        <v>100</v>
      </c>
      <c r="F15" s="53">
        <f t="shared" si="0"/>
        <v>100.10010010010009</v>
      </c>
      <c r="G15" s="249" t="s">
        <v>8</v>
      </c>
      <c r="H15" s="35"/>
      <c r="I15" s="35"/>
      <c r="J15" s="39"/>
      <c r="K15" s="178"/>
    </row>
    <row r="16" spans="1:86" s="139" customFormat="1" ht="15.75" customHeight="1" thickBot="1">
      <c r="A16" s="650"/>
      <c r="B16" s="50" t="s">
        <v>7</v>
      </c>
      <c r="C16" s="99" t="s">
        <v>225</v>
      </c>
      <c r="D16" s="51" t="s">
        <v>9</v>
      </c>
      <c r="E16" s="621" t="s">
        <v>8</v>
      </c>
      <c r="F16" s="622" t="s">
        <v>8</v>
      </c>
      <c r="G16" s="542">
        <f>(SUM(F8:F15))/5</f>
        <v>107.82118961066328</v>
      </c>
      <c r="H16" s="36">
        <v>248</v>
      </c>
      <c r="I16" s="36">
        <v>287</v>
      </c>
      <c r="J16" s="41">
        <f>I16/H16*100</f>
        <v>115.7258064516129</v>
      </c>
      <c r="K16" s="178">
        <f>(J16+G16)/2</f>
        <v>111.77349803113809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</row>
    <row r="17" spans="1:86" s="135" customFormat="1" ht="15" customHeight="1">
      <c r="A17" s="648" t="s">
        <v>28</v>
      </c>
      <c r="B17" s="651" t="s">
        <v>106</v>
      </c>
      <c r="C17" s="7" t="s">
        <v>107</v>
      </c>
      <c r="D17" s="29"/>
      <c r="E17" s="315"/>
      <c r="F17" s="315"/>
      <c r="G17" s="43"/>
      <c r="H17" s="35"/>
      <c r="I17" s="35"/>
      <c r="J17" s="39"/>
      <c r="K17" s="323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</row>
    <row r="18" spans="1:86" s="135" customFormat="1" ht="63">
      <c r="A18" s="649"/>
      <c r="B18" s="652"/>
      <c r="C18" s="7" t="s">
        <v>329</v>
      </c>
      <c r="D18" s="512">
        <v>7</v>
      </c>
      <c r="E18" s="315">
        <v>5</v>
      </c>
      <c r="F18" s="521">
        <f>IF(D18/E18*100&gt;130,130,D18/E18*100)</f>
        <v>130</v>
      </c>
      <c r="G18" s="44" t="s">
        <v>8</v>
      </c>
      <c r="H18" s="35"/>
      <c r="I18" s="35"/>
      <c r="J18" s="39"/>
      <c r="K18" s="323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</row>
    <row r="19" spans="1:86" s="135" customFormat="1" ht="47.25" customHeight="1">
      <c r="A19" s="649"/>
      <c r="B19" s="652"/>
      <c r="C19" s="7" t="s">
        <v>326</v>
      </c>
      <c r="D19" s="8">
        <v>70</v>
      </c>
      <c r="E19" s="8">
        <v>70</v>
      </c>
      <c r="F19" s="315">
        <f>IF(E19/D19*100&gt;130,130,E19/D19*100)</f>
        <v>100</v>
      </c>
      <c r="G19" s="44" t="s">
        <v>8</v>
      </c>
      <c r="H19" s="35"/>
      <c r="I19" s="35"/>
      <c r="J19" s="39"/>
      <c r="K19" s="323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</row>
    <row r="20" spans="1:86" s="135" customFormat="1" ht="15" customHeight="1">
      <c r="A20" s="649"/>
      <c r="B20" s="652"/>
      <c r="C20" s="7" t="s">
        <v>108</v>
      </c>
      <c r="D20" s="13"/>
      <c r="E20" s="12"/>
      <c r="F20" s="1"/>
      <c r="G20" s="14"/>
      <c r="H20" s="35"/>
      <c r="I20" s="35"/>
      <c r="J20" s="39"/>
      <c r="K20" s="323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</row>
    <row r="21" spans="1:86" s="135" customFormat="1" ht="47.25">
      <c r="A21" s="649"/>
      <c r="B21" s="652"/>
      <c r="C21" s="7" t="s">
        <v>319</v>
      </c>
      <c r="D21" s="14">
        <v>100</v>
      </c>
      <c r="E21" s="9">
        <v>100</v>
      </c>
      <c r="F21" s="315">
        <f>IF(E21/D21*100&gt;130,130,E21/D21*100)</f>
        <v>100</v>
      </c>
      <c r="G21" s="14" t="s">
        <v>8</v>
      </c>
      <c r="H21" s="35"/>
      <c r="I21" s="35"/>
      <c r="J21" s="39"/>
      <c r="K21" s="323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</row>
    <row r="22" spans="1:86" s="135" customFormat="1" ht="45.75" customHeight="1">
      <c r="A22" s="649"/>
      <c r="B22" s="652"/>
      <c r="C22" s="7" t="s">
        <v>321</v>
      </c>
      <c r="D22" s="8">
        <v>95</v>
      </c>
      <c r="E22" s="8">
        <v>95</v>
      </c>
      <c r="F22" s="315">
        <f>IF(E22/D22*100&gt;130,130,E22/D22*100)</f>
        <v>100</v>
      </c>
      <c r="G22" s="14" t="s">
        <v>8</v>
      </c>
      <c r="H22" s="35"/>
      <c r="I22" s="35"/>
      <c r="J22" s="39"/>
      <c r="K22" s="323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</row>
    <row r="23" spans="1:86" s="135" customFormat="1">
      <c r="A23" s="649"/>
      <c r="B23" s="652"/>
      <c r="C23" s="11" t="s">
        <v>110</v>
      </c>
      <c r="D23" s="8"/>
      <c r="E23" s="10"/>
      <c r="F23" s="315"/>
      <c r="G23" s="14"/>
      <c r="H23" s="35"/>
      <c r="I23" s="35"/>
      <c r="J23" s="39"/>
      <c r="K23" s="323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</row>
    <row r="24" spans="1:86" s="135" customFormat="1" ht="102" customHeight="1">
      <c r="A24" s="649"/>
      <c r="B24" s="652"/>
      <c r="C24" s="324" t="s">
        <v>379</v>
      </c>
      <c r="D24" s="14">
        <v>95</v>
      </c>
      <c r="E24" s="9">
        <v>85</v>
      </c>
      <c r="F24" s="454">
        <f>IF(E24/D24*100&gt;130,130,E24/D24*100)</f>
        <v>89.473684210526315</v>
      </c>
      <c r="G24" s="14" t="s">
        <v>8</v>
      </c>
      <c r="H24" s="35"/>
      <c r="I24" s="35"/>
      <c r="J24" s="39"/>
      <c r="K24" s="323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</row>
    <row r="25" spans="1:86" s="135" customFormat="1">
      <c r="A25" s="649"/>
      <c r="B25" s="652"/>
      <c r="C25" s="28" t="s">
        <v>423</v>
      </c>
      <c r="D25" s="9"/>
      <c r="E25" s="15"/>
      <c r="F25" s="9"/>
      <c r="G25" s="14"/>
      <c r="H25" s="35"/>
      <c r="I25" s="35"/>
      <c r="J25" s="39"/>
      <c r="K25" s="323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</row>
    <row r="26" spans="1:86" s="135" customFormat="1" ht="32.25" thickBot="1">
      <c r="A26" s="649"/>
      <c r="B26" s="653"/>
      <c r="C26" s="81" t="s">
        <v>322</v>
      </c>
      <c r="D26" s="249">
        <v>10</v>
      </c>
      <c r="E26" s="57" t="s">
        <v>206</v>
      </c>
      <c r="F26" s="521">
        <f>IF(D26/E26*100&gt;130,130,D26/E26*100)</f>
        <v>111.11111111111111</v>
      </c>
      <c r="G26" s="249" t="s">
        <v>8</v>
      </c>
      <c r="H26" s="55"/>
      <c r="I26" s="55"/>
      <c r="J26" s="54"/>
      <c r="K26" s="198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</row>
    <row r="27" spans="1:86" s="135" customFormat="1" ht="15.75" customHeight="1" thickBot="1">
      <c r="A27" s="650"/>
      <c r="B27" s="295" t="s">
        <v>7</v>
      </c>
      <c r="C27" s="325" t="s">
        <v>225</v>
      </c>
      <c r="D27" s="293" t="s">
        <v>11</v>
      </c>
      <c r="E27" s="326" t="s">
        <v>11</v>
      </c>
      <c r="F27" s="218" t="s">
        <v>10</v>
      </c>
      <c r="G27" s="126">
        <f>(SUM(F17:F26))/6</f>
        <v>105.09746588693957</v>
      </c>
      <c r="H27" s="55">
        <v>245</v>
      </c>
      <c r="I27" s="55">
        <v>236</v>
      </c>
      <c r="J27" s="54">
        <f>I27/H27*100</f>
        <v>96.326530612244895</v>
      </c>
      <c r="K27" s="178">
        <f>(J27+G27)/2</f>
        <v>100.71199824959223</v>
      </c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</row>
    <row r="28" spans="1:86">
      <c r="A28" s="648" t="s">
        <v>125</v>
      </c>
      <c r="B28" s="651" t="s">
        <v>354</v>
      </c>
      <c r="C28" s="7" t="s">
        <v>107</v>
      </c>
      <c r="D28" s="29"/>
      <c r="E28" s="315"/>
      <c r="F28" s="315"/>
      <c r="G28" s="46"/>
      <c r="H28" s="35"/>
      <c r="I28" s="35"/>
      <c r="J28" s="40"/>
      <c r="K28" s="177"/>
    </row>
    <row r="29" spans="1:86" ht="63">
      <c r="A29" s="649"/>
      <c r="B29" s="652"/>
      <c r="C29" s="7" t="s">
        <v>330</v>
      </c>
      <c r="D29" s="597">
        <v>6</v>
      </c>
      <c r="E29" s="315">
        <v>3</v>
      </c>
      <c r="F29" s="315">
        <f>IF(D29/E29*100&gt;130,130,D29/E29*100)</f>
        <v>130</v>
      </c>
      <c r="G29" s="45" t="s">
        <v>8</v>
      </c>
      <c r="H29" s="35"/>
      <c r="I29" s="35"/>
      <c r="J29" s="40"/>
      <c r="K29" s="177"/>
    </row>
    <row r="30" spans="1:86" ht="47.25">
      <c r="A30" s="649"/>
      <c r="B30" s="652"/>
      <c r="C30" s="7" t="s">
        <v>331</v>
      </c>
      <c r="D30" s="8">
        <v>60</v>
      </c>
      <c r="E30" s="8">
        <v>60</v>
      </c>
      <c r="F30" s="315">
        <f>IF(E30/D30*100&gt;130,130,E30/D30*100)</f>
        <v>100</v>
      </c>
      <c r="G30" s="47" t="s">
        <v>8</v>
      </c>
      <c r="H30" s="35"/>
      <c r="I30" s="35"/>
      <c r="J30" s="40"/>
      <c r="K30" s="177"/>
    </row>
    <row r="31" spans="1:86">
      <c r="A31" s="649"/>
      <c r="B31" s="652"/>
      <c r="C31" s="7" t="s">
        <v>108</v>
      </c>
      <c r="D31" s="13"/>
      <c r="E31" s="12"/>
      <c r="F31" s="1"/>
      <c r="G31" s="48"/>
      <c r="H31" s="35"/>
      <c r="I31" s="35"/>
      <c r="J31" s="40"/>
      <c r="K31" s="177"/>
    </row>
    <row r="32" spans="1:86" ht="63">
      <c r="A32" s="649"/>
      <c r="B32" s="652"/>
      <c r="C32" s="7" t="s">
        <v>327</v>
      </c>
      <c r="D32" s="14">
        <v>100</v>
      </c>
      <c r="E32" s="9">
        <v>100</v>
      </c>
      <c r="F32" s="315">
        <f t="shared" ref="F32:F36" si="1">IF(E32/D32*100&gt;130,130,E32/D32*100)</f>
        <v>100</v>
      </c>
      <c r="G32" s="45" t="s">
        <v>8</v>
      </c>
      <c r="H32" s="35"/>
      <c r="I32" s="35"/>
      <c r="J32" s="40"/>
      <c r="K32" s="177"/>
    </row>
    <row r="33" spans="1:11" ht="63">
      <c r="A33" s="649"/>
      <c r="B33" s="652"/>
      <c r="C33" s="7" t="s">
        <v>321</v>
      </c>
      <c r="D33" s="8">
        <v>95</v>
      </c>
      <c r="E33" s="8">
        <v>100</v>
      </c>
      <c r="F33" s="315">
        <f t="shared" si="1"/>
        <v>105.26315789473684</v>
      </c>
      <c r="G33" s="45" t="s">
        <v>8</v>
      </c>
      <c r="H33" s="35"/>
      <c r="I33" s="35"/>
      <c r="J33" s="40"/>
      <c r="K33" s="177"/>
    </row>
    <row r="34" spans="1:11">
      <c r="A34" s="649"/>
      <c r="B34" s="652"/>
      <c r="C34" s="11" t="s">
        <v>110</v>
      </c>
      <c r="D34" s="8"/>
      <c r="E34" s="10"/>
      <c r="F34" s="315"/>
      <c r="G34" s="45"/>
      <c r="H34" s="35"/>
      <c r="I34" s="35"/>
      <c r="J34" s="40"/>
      <c r="K34" s="177"/>
    </row>
    <row r="35" spans="1:11" ht="47.25" customHeight="1">
      <c r="A35" s="649"/>
      <c r="B35" s="652"/>
      <c r="C35" s="28" t="s">
        <v>324</v>
      </c>
      <c r="D35" s="19">
        <v>98</v>
      </c>
      <c r="E35" s="124" t="s">
        <v>366</v>
      </c>
      <c r="F35" s="315">
        <f t="shared" si="1"/>
        <v>102.04081632653062</v>
      </c>
      <c r="G35" s="49" t="s">
        <v>6</v>
      </c>
      <c r="H35" s="35"/>
      <c r="I35" s="35"/>
      <c r="J35" s="40"/>
      <c r="K35" s="177"/>
    </row>
    <row r="36" spans="1:11" ht="78.75">
      <c r="A36" s="649"/>
      <c r="B36" s="652"/>
      <c r="C36" s="327" t="s">
        <v>332</v>
      </c>
      <c r="D36" s="19">
        <v>90</v>
      </c>
      <c r="E36" s="124" t="s">
        <v>366</v>
      </c>
      <c r="F36" s="315">
        <f t="shared" si="1"/>
        <v>111.11111111111111</v>
      </c>
      <c r="G36" s="49" t="s">
        <v>6</v>
      </c>
      <c r="H36" s="35"/>
      <c r="I36" s="35"/>
      <c r="J36" s="40"/>
      <c r="K36" s="177"/>
    </row>
    <row r="37" spans="1:11" ht="94.5">
      <c r="A37" s="649"/>
      <c r="B37" s="652"/>
      <c r="C37" s="327" t="s">
        <v>333</v>
      </c>
      <c r="D37" s="19">
        <v>80</v>
      </c>
      <c r="E37" s="124" t="s">
        <v>412</v>
      </c>
      <c r="F37" s="315">
        <f t="shared" ref="F37" si="2">IF(E37/D37*100&gt;130,130,E37/D37*100)</f>
        <v>100</v>
      </c>
      <c r="G37" s="49" t="s">
        <v>6</v>
      </c>
      <c r="H37" s="35"/>
      <c r="I37" s="35"/>
      <c r="J37" s="40"/>
      <c r="K37" s="177"/>
    </row>
    <row r="38" spans="1:11">
      <c r="A38" s="649"/>
      <c r="B38" s="652"/>
      <c r="C38" s="28" t="s">
        <v>423</v>
      </c>
      <c r="D38" s="9"/>
      <c r="E38" s="15"/>
      <c r="F38" s="9"/>
      <c r="G38" s="5"/>
      <c r="H38" s="35"/>
      <c r="I38" s="35"/>
      <c r="J38" s="40"/>
      <c r="K38" s="177"/>
    </row>
    <row r="39" spans="1:11" ht="32.25" thickBot="1">
      <c r="A39" s="649"/>
      <c r="B39" s="328"/>
      <c r="C39" s="81" t="s">
        <v>323</v>
      </c>
      <c r="D39" s="604">
        <v>7</v>
      </c>
      <c r="E39" s="604" t="s">
        <v>125</v>
      </c>
      <c r="F39" s="53">
        <f>IF(D39/E39*100&gt;130,130,D39/E39*100)</f>
        <v>130</v>
      </c>
      <c r="G39" s="227" t="s">
        <v>6</v>
      </c>
      <c r="H39" s="55"/>
      <c r="I39" s="55"/>
      <c r="J39" s="59"/>
      <c r="K39" s="178"/>
    </row>
    <row r="40" spans="1:11" ht="16.5" thickBot="1">
      <c r="A40" s="650"/>
      <c r="B40" s="50" t="s">
        <v>7</v>
      </c>
      <c r="C40" s="329" t="s">
        <v>225</v>
      </c>
      <c r="D40" s="293" t="s">
        <v>11</v>
      </c>
      <c r="E40" s="330" t="s">
        <v>11</v>
      </c>
      <c r="F40" s="293" t="s">
        <v>10</v>
      </c>
      <c r="G40" s="370">
        <f>SUM(F28:F39)/8</f>
        <v>109.80188566654732</v>
      </c>
      <c r="H40" s="55">
        <v>72</v>
      </c>
      <c r="I40" s="55">
        <v>70</v>
      </c>
      <c r="J40" s="59">
        <f>I40/H40*100</f>
        <v>97.222222222222214</v>
      </c>
      <c r="K40" s="178">
        <f>(J40+G40)/2</f>
        <v>103.51205394438477</v>
      </c>
    </row>
    <row r="41" spans="1:11" ht="47.25">
      <c r="A41" s="648" t="s">
        <v>126</v>
      </c>
      <c r="B41" s="651" t="s">
        <v>111</v>
      </c>
      <c r="C41" s="332" t="s">
        <v>358</v>
      </c>
      <c r="D41" s="603">
        <v>100</v>
      </c>
      <c r="E41" s="603">
        <v>100</v>
      </c>
      <c r="F41" s="315">
        <f t="shared" ref="F41:F46" si="3">IF(E41/D41*100&gt;130,130,E41/D41*100)</f>
        <v>100</v>
      </c>
      <c r="G41" s="334" t="s">
        <v>10</v>
      </c>
      <c r="H41" s="35"/>
      <c r="I41" s="35"/>
      <c r="J41" s="39"/>
      <c r="K41" s="177"/>
    </row>
    <row r="42" spans="1:11">
      <c r="A42" s="649"/>
      <c r="B42" s="652"/>
      <c r="C42" s="7" t="s">
        <v>113</v>
      </c>
      <c r="D42" s="335"/>
      <c r="E42" s="134"/>
      <c r="F42" s="315"/>
      <c r="G42" s="336"/>
      <c r="H42" s="35"/>
      <c r="I42" s="35"/>
      <c r="J42" s="39"/>
      <c r="K42" s="177"/>
    </row>
    <row r="43" spans="1:11" ht="74.25" customHeight="1">
      <c r="A43" s="649"/>
      <c r="B43" s="652"/>
      <c r="C43" s="332" t="s">
        <v>359</v>
      </c>
      <c r="D43" s="363">
        <v>50</v>
      </c>
      <c r="E43" s="246">
        <v>50</v>
      </c>
      <c r="F43" s="315">
        <f t="shared" si="3"/>
        <v>100</v>
      </c>
      <c r="G43" s="334" t="s">
        <v>10</v>
      </c>
      <c r="H43" s="35"/>
      <c r="I43" s="35"/>
      <c r="J43" s="39"/>
      <c r="K43" s="177"/>
    </row>
    <row r="44" spans="1:11">
      <c r="A44" s="649"/>
      <c r="B44" s="652"/>
      <c r="C44" s="7" t="s">
        <v>114</v>
      </c>
      <c r="D44" s="363"/>
      <c r="E44" s="246"/>
      <c r="F44" s="315"/>
      <c r="G44" s="48"/>
      <c r="H44" s="35"/>
      <c r="I44" s="35"/>
      <c r="J44" s="39"/>
      <c r="K44" s="177"/>
    </row>
    <row r="45" spans="1:11" ht="63">
      <c r="A45" s="649"/>
      <c r="B45" s="652"/>
      <c r="C45" s="7" t="s">
        <v>327</v>
      </c>
      <c r="D45" s="363">
        <v>100</v>
      </c>
      <c r="E45" s="246">
        <v>100</v>
      </c>
      <c r="F45" s="315">
        <f t="shared" si="3"/>
        <v>100</v>
      </c>
      <c r="G45" s="45" t="s">
        <v>8</v>
      </c>
      <c r="H45" s="35"/>
      <c r="I45" s="35"/>
      <c r="J45" s="39"/>
      <c r="K45" s="177"/>
    </row>
    <row r="46" spans="1:11" ht="63">
      <c r="A46" s="649"/>
      <c r="B46" s="652"/>
      <c r="C46" s="7" t="s">
        <v>321</v>
      </c>
      <c r="D46" s="363">
        <v>70</v>
      </c>
      <c r="E46" s="246">
        <v>70</v>
      </c>
      <c r="F46" s="315">
        <f t="shared" si="3"/>
        <v>100</v>
      </c>
      <c r="G46" s="45" t="s">
        <v>8</v>
      </c>
      <c r="H46" s="35"/>
      <c r="I46" s="35"/>
      <c r="J46" s="39"/>
      <c r="K46" s="177"/>
    </row>
    <row r="47" spans="1:11">
      <c r="A47" s="649"/>
      <c r="B47" s="652"/>
      <c r="C47" s="11" t="s">
        <v>116</v>
      </c>
      <c r="D47" s="333"/>
      <c r="E47" s="246"/>
      <c r="F47" s="454"/>
      <c r="G47" s="45"/>
      <c r="H47" s="35"/>
      <c r="I47" s="35"/>
      <c r="J47" s="39"/>
      <c r="K47" s="177"/>
    </row>
    <row r="48" spans="1:11" ht="78.75">
      <c r="A48" s="649"/>
      <c r="B48" s="652"/>
      <c r="C48" s="332" t="s">
        <v>335</v>
      </c>
      <c r="D48" s="363">
        <v>80</v>
      </c>
      <c r="E48" s="246">
        <v>92</v>
      </c>
      <c r="F48" s="1">
        <f t="shared" ref="F48:F49" si="4">IF(E48/D48*100&gt;130,130,E48/D48*100)</f>
        <v>114.99999999999999</v>
      </c>
      <c r="G48" s="334" t="s">
        <v>10</v>
      </c>
      <c r="H48" s="35"/>
      <c r="I48" s="35"/>
      <c r="J48" s="39"/>
      <c r="K48" s="177"/>
    </row>
    <row r="49" spans="1:86" ht="64.5" customHeight="1" thickBot="1">
      <c r="A49" s="649"/>
      <c r="B49" s="653"/>
      <c r="C49" s="458" t="s">
        <v>360</v>
      </c>
      <c r="D49" s="348">
        <v>30</v>
      </c>
      <c r="E49" s="459">
        <v>30</v>
      </c>
      <c r="F49" s="53">
        <f t="shared" si="4"/>
        <v>100</v>
      </c>
      <c r="G49" s="131" t="s">
        <v>10</v>
      </c>
      <c r="H49" s="55"/>
      <c r="I49" s="55"/>
      <c r="J49" s="54"/>
      <c r="K49" s="178"/>
    </row>
    <row r="50" spans="1:86" ht="16.5" thickBot="1">
      <c r="A50" s="650"/>
      <c r="B50" s="50" t="s">
        <v>7</v>
      </c>
      <c r="C50" s="329" t="s">
        <v>226</v>
      </c>
      <c r="D50" s="293" t="s">
        <v>11</v>
      </c>
      <c r="E50" s="330" t="s">
        <v>11</v>
      </c>
      <c r="F50" s="293" t="s">
        <v>10</v>
      </c>
      <c r="G50" s="370">
        <f>(SUM(F41:F49))/6</f>
        <v>102.5</v>
      </c>
      <c r="H50" s="55">
        <v>2424</v>
      </c>
      <c r="I50" s="55">
        <v>2410</v>
      </c>
      <c r="J50" s="59">
        <f>I50/H50*100</f>
        <v>99.422442244224413</v>
      </c>
      <c r="K50" s="178">
        <f>(J50+G50)/2</f>
        <v>100.96122112211221</v>
      </c>
    </row>
    <row r="51" spans="1:86" ht="15.75" customHeight="1">
      <c r="A51" s="648" t="s">
        <v>127</v>
      </c>
      <c r="B51" s="651" t="s">
        <v>115</v>
      </c>
      <c r="C51" s="322" t="s">
        <v>117</v>
      </c>
      <c r="D51" s="339"/>
      <c r="E51" s="339"/>
      <c r="F51" s="181"/>
      <c r="G51" s="340"/>
      <c r="H51" s="141"/>
      <c r="I51" s="141"/>
      <c r="J51" s="142"/>
      <c r="K51" s="341"/>
    </row>
    <row r="52" spans="1:86" ht="47.25">
      <c r="A52" s="649"/>
      <c r="B52" s="652"/>
      <c r="C52" s="342" t="s">
        <v>319</v>
      </c>
      <c r="D52" s="343">
        <v>100</v>
      </c>
      <c r="E52" s="343">
        <v>100</v>
      </c>
      <c r="F52" s="1">
        <f t="shared" ref="F52:F53" si="5">IF(E52/D52*100&gt;130,130,E52/D52*100)</f>
        <v>100</v>
      </c>
      <c r="G52" s="336" t="s">
        <v>10</v>
      </c>
      <c r="H52" s="143"/>
      <c r="I52" s="143"/>
      <c r="J52" s="144"/>
      <c r="K52" s="344"/>
    </row>
    <row r="53" spans="1:86" ht="63">
      <c r="A53" s="649"/>
      <c r="B53" s="652"/>
      <c r="C53" s="7" t="s">
        <v>336</v>
      </c>
      <c r="D53" s="343">
        <v>100</v>
      </c>
      <c r="E53" s="343">
        <v>100</v>
      </c>
      <c r="F53" s="345">
        <f t="shared" si="5"/>
        <v>100</v>
      </c>
      <c r="G53" s="336" t="s">
        <v>10</v>
      </c>
      <c r="H53" s="143"/>
      <c r="I53" s="143"/>
      <c r="J53" s="144"/>
      <c r="K53" s="344"/>
    </row>
    <row r="54" spans="1:86" ht="18.75" customHeight="1">
      <c r="A54" s="649"/>
      <c r="B54" s="652"/>
      <c r="C54" s="346" t="s">
        <v>118</v>
      </c>
      <c r="D54" s="343"/>
      <c r="E54" s="343"/>
      <c r="F54" s="24"/>
      <c r="G54" s="334"/>
      <c r="H54" s="143"/>
      <c r="I54" s="143"/>
      <c r="J54" s="144"/>
      <c r="K54" s="344"/>
    </row>
    <row r="55" spans="1:86" ht="78.75">
      <c r="A55" s="649"/>
      <c r="B55" s="652"/>
      <c r="C55" s="332" t="s">
        <v>392</v>
      </c>
      <c r="D55" s="343">
        <v>100</v>
      </c>
      <c r="E55" s="343">
        <v>100</v>
      </c>
      <c r="F55" s="534">
        <f>IF(E55/D55*100&gt;130,130,E55/D55*100)</f>
        <v>100</v>
      </c>
      <c r="G55" s="334" t="s">
        <v>10</v>
      </c>
      <c r="H55" s="143"/>
      <c r="I55" s="143"/>
      <c r="J55" s="144"/>
      <c r="K55" s="344"/>
    </row>
    <row r="56" spans="1:86" ht="47.25" customHeight="1" thickBot="1">
      <c r="A56" s="649"/>
      <c r="B56" s="653"/>
      <c r="C56" s="337" t="s">
        <v>337</v>
      </c>
      <c r="D56" s="348">
        <v>100</v>
      </c>
      <c r="E56" s="348">
        <v>100</v>
      </c>
      <c r="F56" s="53">
        <f>IF(E56/D56*100&gt;130,130,E56/D56*100)</f>
        <v>100</v>
      </c>
      <c r="G56" s="338" t="s">
        <v>10</v>
      </c>
      <c r="H56" s="104"/>
      <c r="I56" s="104"/>
      <c r="J56" s="110"/>
      <c r="K56" s="349"/>
    </row>
    <row r="57" spans="1:86" ht="16.5" thickBot="1">
      <c r="A57" s="650"/>
      <c r="B57" s="536" t="s">
        <v>7</v>
      </c>
      <c r="C57" s="350" t="s">
        <v>226</v>
      </c>
      <c r="D57" s="531" t="s">
        <v>11</v>
      </c>
      <c r="E57" s="330" t="s">
        <v>11</v>
      </c>
      <c r="F57" s="531" t="s">
        <v>10</v>
      </c>
      <c r="G57" s="532">
        <f>(SUM(F51:F56))/4</f>
        <v>100</v>
      </c>
      <c r="H57" s="104">
        <v>720</v>
      </c>
      <c r="I57" s="118">
        <v>720</v>
      </c>
      <c r="J57" s="54">
        <f>I57/H57*100</f>
        <v>100</v>
      </c>
      <c r="K57" s="178">
        <f>(J57+G57)/2</f>
        <v>100</v>
      </c>
    </row>
    <row r="58" spans="1:86" s="163" customFormat="1" ht="94.5">
      <c r="A58" s="649" t="s">
        <v>129</v>
      </c>
      <c r="B58" s="652" t="s">
        <v>417</v>
      </c>
      <c r="C58" s="385" t="s">
        <v>413</v>
      </c>
      <c r="D58" s="371">
        <v>50</v>
      </c>
      <c r="E58" s="501">
        <v>50</v>
      </c>
      <c r="F58" s="596">
        <f>IF(E58/D58*100&gt;130,130,E58/D58*100)</f>
        <v>100</v>
      </c>
      <c r="G58" s="501" t="s">
        <v>10</v>
      </c>
      <c r="H58" s="143"/>
      <c r="I58" s="143"/>
      <c r="J58" s="143"/>
      <c r="K58" s="177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</row>
    <row r="59" spans="1:86" s="163" customFormat="1">
      <c r="A59" s="649"/>
      <c r="B59" s="652"/>
      <c r="C59" s="351" t="s">
        <v>119</v>
      </c>
      <c r="D59" s="250"/>
      <c r="E59" s="24"/>
      <c r="F59" s="24"/>
      <c r="G59" s="334"/>
      <c r="H59" s="143"/>
      <c r="I59" s="143"/>
      <c r="J59" s="143"/>
      <c r="K59" s="177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</row>
    <row r="60" spans="1:86" s="163" customFormat="1" ht="63">
      <c r="A60" s="649"/>
      <c r="B60" s="652"/>
      <c r="C60" s="351" t="s">
        <v>338</v>
      </c>
      <c r="D60" s="250">
        <v>80</v>
      </c>
      <c r="E60" s="334">
        <v>80</v>
      </c>
      <c r="F60" s="596">
        <f t="shared" ref="F60:F61" si="6">IF(E60/D60*100&gt;130,130,E60/D60*100)</f>
        <v>100</v>
      </c>
      <c r="G60" s="334" t="s">
        <v>10</v>
      </c>
      <c r="H60" s="143"/>
      <c r="I60" s="143"/>
      <c r="J60" s="143"/>
      <c r="K60" s="177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</row>
    <row r="61" spans="1:86" s="163" customFormat="1" ht="63">
      <c r="A61" s="649"/>
      <c r="B61" s="652"/>
      <c r="C61" s="353" t="s">
        <v>321</v>
      </c>
      <c r="D61" s="250">
        <v>100</v>
      </c>
      <c r="E61" s="334">
        <v>100</v>
      </c>
      <c r="F61" s="596">
        <f t="shared" si="6"/>
        <v>100</v>
      </c>
      <c r="G61" s="334" t="s">
        <v>10</v>
      </c>
      <c r="H61" s="143"/>
      <c r="I61" s="143"/>
      <c r="J61" s="143"/>
      <c r="K61" s="177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</row>
    <row r="62" spans="1:86" s="163" customFormat="1">
      <c r="A62" s="649"/>
      <c r="B62" s="652"/>
      <c r="C62" s="351" t="s">
        <v>414</v>
      </c>
      <c r="D62" s="250"/>
      <c r="E62" s="334"/>
      <c r="F62" s="24"/>
      <c r="G62" s="334"/>
      <c r="H62" s="143"/>
      <c r="I62" s="143"/>
      <c r="J62" s="143"/>
      <c r="K62" s="177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</row>
    <row r="63" spans="1:86" s="163" customFormat="1" ht="110.25">
      <c r="A63" s="649"/>
      <c r="B63" s="652"/>
      <c r="C63" s="354" t="s">
        <v>415</v>
      </c>
      <c r="D63" s="250">
        <v>100</v>
      </c>
      <c r="E63" s="334">
        <v>100</v>
      </c>
      <c r="F63" s="596">
        <f t="shared" ref="F63:F64" si="7">IF(E63/D63*100&gt;130,130,E63/D63*100)</f>
        <v>100</v>
      </c>
      <c r="G63" s="334" t="s">
        <v>10</v>
      </c>
      <c r="H63" s="143"/>
      <c r="I63" s="143"/>
      <c r="J63" s="143"/>
      <c r="K63" s="177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</row>
    <row r="64" spans="1:86" s="163" customFormat="1" ht="126.75" thickBot="1">
      <c r="A64" s="649"/>
      <c r="B64" s="653"/>
      <c r="C64" s="354" t="s">
        <v>416</v>
      </c>
      <c r="D64" s="355">
        <v>100</v>
      </c>
      <c r="E64" s="131">
        <v>100</v>
      </c>
      <c r="F64" s="596">
        <f t="shared" si="7"/>
        <v>100</v>
      </c>
      <c r="G64" s="338" t="s">
        <v>10</v>
      </c>
      <c r="H64" s="104"/>
      <c r="I64" s="104"/>
      <c r="J64" s="104"/>
      <c r="K64" s="178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</row>
    <row r="65" spans="1:86" s="163" customFormat="1" ht="16.5" thickBot="1">
      <c r="A65" s="650"/>
      <c r="B65" s="171" t="s">
        <v>7</v>
      </c>
      <c r="C65" s="356" t="s">
        <v>227</v>
      </c>
      <c r="D65" s="218" t="s">
        <v>11</v>
      </c>
      <c r="E65" s="357" t="s">
        <v>11</v>
      </c>
      <c r="F65" s="218" t="s">
        <v>10</v>
      </c>
      <c r="G65" s="100">
        <f>(SUM(F58:F64))/5</f>
        <v>100</v>
      </c>
      <c r="H65" s="104">
        <v>1500</v>
      </c>
      <c r="I65" s="104">
        <v>1500</v>
      </c>
      <c r="J65" s="59">
        <f>I65/H65*100</f>
        <v>100</v>
      </c>
      <c r="K65" s="178">
        <f>(J65+G65)/2</f>
        <v>100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</row>
    <row r="66" spans="1:86" ht="78.75" customHeight="1">
      <c r="A66" s="660" t="s">
        <v>209</v>
      </c>
      <c r="B66" s="662" t="s">
        <v>456</v>
      </c>
      <c r="C66" s="581" t="s">
        <v>457</v>
      </c>
      <c r="D66" s="352">
        <v>95</v>
      </c>
      <c r="E66" s="352">
        <v>95</v>
      </c>
      <c r="F66" s="174">
        <f>IF(E66/D66*100&gt;130,130,E66/D66*100)</f>
        <v>100</v>
      </c>
      <c r="G66" s="340" t="s">
        <v>10</v>
      </c>
      <c r="H66" s="639"/>
      <c r="I66" s="639"/>
      <c r="J66" s="639"/>
      <c r="K66" s="642"/>
    </row>
    <row r="67" spans="1:86">
      <c r="A67" s="661"/>
      <c r="B67" s="663"/>
      <c r="C67" s="351" t="s">
        <v>119</v>
      </c>
      <c r="D67" s="250"/>
      <c r="E67" s="250"/>
      <c r="F67" s="24"/>
      <c r="G67" s="334"/>
      <c r="H67" s="640"/>
      <c r="I67" s="640"/>
      <c r="J67" s="640"/>
      <c r="K67" s="643"/>
    </row>
    <row r="68" spans="1:86" ht="63">
      <c r="A68" s="661"/>
      <c r="B68" s="663"/>
      <c r="C68" s="582" t="s">
        <v>327</v>
      </c>
      <c r="D68" s="250">
        <v>100</v>
      </c>
      <c r="E68" s="250">
        <v>100</v>
      </c>
      <c r="F68" s="596">
        <f t="shared" ref="F68:F70" si="8">IF(E68/D68*100&gt;130,130,E68/D68*100)</f>
        <v>100</v>
      </c>
      <c r="G68" s="334" t="s">
        <v>10</v>
      </c>
      <c r="H68" s="640"/>
      <c r="I68" s="640"/>
      <c r="J68" s="640"/>
      <c r="K68" s="643"/>
    </row>
    <row r="69" spans="1:86" ht="67.5" customHeight="1">
      <c r="A69" s="661"/>
      <c r="B69" s="663"/>
      <c r="C69" s="582" t="s">
        <v>458</v>
      </c>
      <c r="D69" s="250">
        <v>100</v>
      </c>
      <c r="E69" s="250">
        <v>100</v>
      </c>
      <c r="F69" s="596">
        <f t="shared" si="8"/>
        <v>100</v>
      </c>
      <c r="G69" s="334" t="s">
        <v>10</v>
      </c>
      <c r="H69" s="640"/>
      <c r="I69" s="640"/>
      <c r="J69" s="640"/>
      <c r="K69" s="643"/>
    </row>
    <row r="70" spans="1:86" ht="85.5" customHeight="1" thickBot="1">
      <c r="A70" s="661"/>
      <c r="B70" s="664"/>
      <c r="C70" s="52" t="s">
        <v>459</v>
      </c>
      <c r="D70" s="355">
        <v>100</v>
      </c>
      <c r="E70" s="355">
        <v>100</v>
      </c>
      <c r="F70" s="53">
        <f t="shared" si="8"/>
        <v>100</v>
      </c>
      <c r="G70" s="338" t="s">
        <v>10</v>
      </c>
      <c r="H70" s="641"/>
      <c r="I70" s="641"/>
      <c r="J70" s="641"/>
      <c r="K70" s="644"/>
    </row>
    <row r="71" spans="1:86" ht="16.5" thickBot="1">
      <c r="A71" s="202"/>
      <c r="B71" s="583" t="s">
        <v>7</v>
      </c>
      <c r="C71" s="584" t="s">
        <v>227</v>
      </c>
      <c r="D71" s="588" t="s">
        <v>11</v>
      </c>
      <c r="E71" s="330" t="s">
        <v>11</v>
      </c>
      <c r="F71" s="588" t="s">
        <v>10</v>
      </c>
      <c r="G71" s="593">
        <f>(SUM(F66:F70))/4</f>
        <v>100</v>
      </c>
      <c r="H71" s="104">
        <v>210</v>
      </c>
      <c r="I71" s="104">
        <v>210</v>
      </c>
      <c r="J71" s="54">
        <f>I71/H71*100</f>
        <v>100</v>
      </c>
      <c r="K71" s="178">
        <f>(J71+G71)/2</f>
        <v>100</v>
      </c>
    </row>
    <row r="72" spans="1:86">
      <c r="A72" s="648" t="s">
        <v>29</v>
      </c>
      <c r="B72" s="651" t="s">
        <v>460</v>
      </c>
      <c r="C72" s="354" t="s">
        <v>461</v>
      </c>
      <c r="D72" s="371"/>
      <c r="E72" s="500"/>
      <c r="F72" s="596"/>
      <c r="G72" s="501"/>
      <c r="H72" s="143"/>
      <c r="I72" s="143"/>
      <c r="J72" s="143"/>
      <c r="K72" s="177"/>
    </row>
    <row r="73" spans="1:86" ht="47.25">
      <c r="A73" s="649"/>
      <c r="B73" s="652"/>
      <c r="C73" s="354" t="s">
        <v>462</v>
      </c>
      <c r="D73" s="250">
        <v>50</v>
      </c>
      <c r="E73" s="250">
        <v>50</v>
      </c>
      <c r="F73" s="1">
        <f t="shared" ref="F73:F78" si="9">IF(E73/D73*100&gt;130,130,E73/D73*100)</f>
        <v>100</v>
      </c>
      <c r="G73" s="1" t="s">
        <v>10</v>
      </c>
      <c r="H73" s="143"/>
      <c r="I73" s="143"/>
      <c r="J73" s="143"/>
      <c r="K73" s="177"/>
    </row>
    <row r="74" spans="1:86" ht="63">
      <c r="A74" s="649"/>
      <c r="B74" s="652"/>
      <c r="C74" s="354" t="s">
        <v>463</v>
      </c>
      <c r="D74" s="250">
        <v>80</v>
      </c>
      <c r="E74" s="250">
        <v>80</v>
      </c>
      <c r="F74" s="1">
        <f t="shared" si="9"/>
        <v>100</v>
      </c>
      <c r="G74" s="1" t="s">
        <v>10</v>
      </c>
      <c r="H74" s="143"/>
      <c r="I74" s="143"/>
      <c r="J74" s="143"/>
      <c r="K74" s="177"/>
    </row>
    <row r="75" spans="1:86" ht="47.25">
      <c r="A75" s="649"/>
      <c r="B75" s="652"/>
      <c r="C75" s="354" t="s">
        <v>464</v>
      </c>
      <c r="D75" s="250">
        <v>100</v>
      </c>
      <c r="E75" s="250">
        <v>100</v>
      </c>
      <c r="F75" s="1">
        <f t="shared" si="9"/>
        <v>100</v>
      </c>
      <c r="G75" s="1" t="s">
        <v>10</v>
      </c>
      <c r="H75" s="143"/>
      <c r="I75" s="143"/>
      <c r="J75" s="143"/>
      <c r="K75" s="177"/>
    </row>
    <row r="76" spans="1:86">
      <c r="A76" s="649"/>
      <c r="B76" s="652"/>
      <c r="C76" s="354" t="s">
        <v>123</v>
      </c>
      <c r="D76" s="250"/>
      <c r="E76" s="250"/>
      <c r="F76" s="1"/>
      <c r="G76" s="1"/>
      <c r="H76" s="143"/>
      <c r="I76" s="143"/>
      <c r="J76" s="143"/>
      <c r="K76" s="177"/>
    </row>
    <row r="77" spans="1:86" ht="67.5" customHeight="1">
      <c r="A77" s="649"/>
      <c r="B77" s="652"/>
      <c r="C77" s="354" t="s">
        <v>465</v>
      </c>
      <c r="D77" s="250">
        <v>100</v>
      </c>
      <c r="E77" s="250">
        <v>100</v>
      </c>
      <c r="F77" s="596">
        <f t="shared" si="9"/>
        <v>100</v>
      </c>
      <c r="G77" s="596" t="s">
        <v>10</v>
      </c>
      <c r="H77" s="143"/>
      <c r="I77" s="143"/>
      <c r="J77" s="143"/>
      <c r="K77" s="177"/>
    </row>
    <row r="78" spans="1:86" ht="92.25" customHeight="1" thickBot="1">
      <c r="A78" s="649"/>
      <c r="B78" s="653"/>
      <c r="C78" s="354" t="s">
        <v>466</v>
      </c>
      <c r="D78" s="355">
        <v>100</v>
      </c>
      <c r="E78" s="355">
        <v>100</v>
      </c>
      <c r="F78" s="595">
        <f t="shared" si="9"/>
        <v>100</v>
      </c>
      <c r="G78" s="595" t="s">
        <v>10</v>
      </c>
      <c r="H78" s="104"/>
      <c r="I78" s="104"/>
      <c r="J78" s="104"/>
      <c r="K78" s="178"/>
    </row>
    <row r="79" spans="1:86" ht="16.5" thickBot="1">
      <c r="A79" s="650"/>
      <c r="B79" s="171" t="s">
        <v>7</v>
      </c>
      <c r="C79" s="356" t="s">
        <v>227</v>
      </c>
      <c r="D79" s="588" t="s">
        <v>11</v>
      </c>
      <c r="E79" s="330" t="s">
        <v>11</v>
      </c>
      <c r="F79" s="588" t="s">
        <v>10</v>
      </c>
      <c r="G79" s="593">
        <f>(SUM(F73:F78))/5</f>
        <v>100</v>
      </c>
      <c r="H79" s="104">
        <v>620</v>
      </c>
      <c r="I79" s="104">
        <v>620</v>
      </c>
      <c r="J79" s="59">
        <f>I79/H79*100</f>
        <v>100</v>
      </c>
      <c r="K79" s="178">
        <f>(J79+G79)/2</f>
        <v>100</v>
      </c>
    </row>
    <row r="80" spans="1:86">
      <c r="A80" s="661" t="s">
        <v>130</v>
      </c>
      <c r="B80" s="652" t="s">
        <v>122</v>
      </c>
      <c r="C80" s="523" t="s">
        <v>426</v>
      </c>
      <c r="D80" s="371"/>
      <c r="E80" s="524"/>
      <c r="F80" s="500"/>
      <c r="G80" s="501"/>
      <c r="H80" s="683"/>
      <c r="I80" s="683"/>
      <c r="J80" s="683"/>
      <c r="K80" s="177"/>
    </row>
    <row r="81" spans="1:11" ht="47.25">
      <c r="A81" s="661"/>
      <c r="B81" s="652"/>
      <c r="C81" s="332" t="s">
        <v>319</v>
      </c>
      <c r="D81" s="250">
        <v>100</v>
      </c>
      <c r="E81" s="24">
        <v>94.4</v>
      </c>
      <c r="F81" s="315">
        <f t="shared" ref="F81:F83" si="10">IF(E81/D81*100&gt;130,130,E81/D81*100)</f>
        <v>94.4</v>
      </c>
      <c r="G81" s="334" t="s">
        <v>10</v>
      </c>
      <c r="H81" s="683"/>
      <c r="I81" s="683"/>
      <c r="J81" s="683"/>
      <c r="K81" s="177"/>
    </row>
    <row r="82" spans="1:11" ht="63">
      <c r="A82" s="661"/>
      <c r="B82" s="652"/>
      <c r="C82" s="353" t="s">
        <v>321</v>
      </c>
      <c r="D82" s="250">
        <v>100</v>
      </c>
      <c r="E82" s="334">
        <v>100</v>
      </c>
      <c r="F82" s="315">
        <f t="shared" si="10"/>
        <v>100</v>
      </c>
      <c r="G82" s="334" t="s">
        <v>10</v>
      </c>
      <c r="H82" s="683"/>
      <c r="I82" s="683"/>
      <c r="J82" s="683"/>
      <c r="K82" s="177"/>
    </row>
    <row r="83" spans="1:11" ht="105" customHeight="1" thickBot="1">
      <c r="A83" s="661"/>
      <c r="B83" s="653"/>
      <c r="C83" s="359" t="s">
        <v>339</v>
      </c>
      <c r="D83" s="355">
        <v>100</v>
      </c>
      <c r="E83" s="338">
        <v>100</v>
      </c>
      <c r="F83" s="53">
        <f t="shared" si="10"/>
        <v>100</v>
      </c>
      <c r="G83" s="338" t="s">
        <v>10</v>
      </c>
      <c r="H83" s="793"/>
      <c r="I83" s="793"/>
      <c r="J83" s="793"/>
      <c r="K83" s="178"/>
    </row>
    <row r="84" spans="1:11" ht="16.5" thickBot="1">
      <c r="A84" s="661"/>
      <c r="B84" s="62" t="s">
        <v>7</v>
      </c>
      <c r="C84" s="360" t="s">
        <v>225</v>
      </c>
      <c r="D84" s="293" t="s">
        <v>11</v>
      </c>
      <c r="E84" s="330" t="s">
        <v>11</v>
      </c>
      <c r="F84" s="293" t="s">
        <v>10</v>
      </c>
      <c r="G84" s="305">
        <f>SUM(F80:F83)/3</f>
        <v>98.133333333333326</v>
      </c>
      <c r="H84" s="529">
        <v>2500</v>
      </c>
      <c r="I84" s="529">
        <v>3213</v>
      </c>
      <c r="J84" s="54">
        <f>I84/H84*100</f>
        <v>128.51999999999998</v>
      </c>
      <c r="K84" s="178">
        <f>(J84+G84)/2</f>
        <v>113.32666666666665</v>
      </c>
    </row>
    <row r="85" spans="1:11" s="102" customFormat="1" ht="18" customHeight="1" thickBot="1">
      <c r="A85" s="799" t="s">
        <v>30</v>
      </c>
      <c r="B85" s="800"/>
      <c r="C85" s="800"/>
      <c r="D85" s="800"/>
      <c r="E85" s="800"/>
      <c r="F85" s="800"/>
      <c r="G85" s="800"/>
      <c r="H85" s="138"/>
      <c r="I85" s="138"/>
      <c r="J85" s="138"/>
      <c r="K85" s="240"/>
    </row>
    <row r="86" spans="1:11" s="102" customFormat="1" ht="17.25" customHeight="1">
      <c r="A86" s="648" t="s">
        <v>128</v>
      </c>
      <c r="B86" s="651" t="s">
        <v>124</v>
      </c>
      <c r="C86" s="322" t="s">
        <v>107</v>
      </c>
      <c r="D86" s="22"/>
      <c r="E86" s="23"/>
      <c r="F86" s="181"/>
      <c r="G86" s="22"/>
      <c r="H86" s="145"/>
      <c r="I86" s="145"/>
      <c r="J86" s="146"/>
      <c r="K86" s="341"/>
    </row>
    <row r="87" spans="1:11" s="102" customFormat="1" ht="66.75" customHeight="1">
      <c r="A87" s="649"/>
      <c r="B87" s="652"/>
      <c r="C87" s="7" t="s">
        <v>340</v>
      </c>
      <c r="D87" s="5">
        <v>11</v>
      </c>
      <c r="E87" s="254">
        <v>8.4</v>
      </c>
      <c r="F87" s="315">
        <f>IF(D87/E87*100&gt;130,130,D87/E87*100)</f>
        <v>130</v>
      </c>
      <c r="G87" s="5" t="s">
        <v>6</v>
      </c>
      <c r="H87" s="147"/>
      <c r="I87" s="147"/>
      <c r="J87" s="148"/>
      <c r="K87" s="344"/>
    </row>
    <row r="88" spans="1:11" s="102" customFormat="1" ht="31.5">
      <c r="A88" s="649"/>
      <c r="B88" s="652"/>
      <c r="C88" s="7" t="s">
        <v>391</v>
      </c>
      <c r="D88" s="5">
        <v>100</v>
      </c>
      <c r="E88" s="254">
        <v>100</v>
      </c>
      <c r="F88" s="457">
        <f>IF(D88/E88*100&gt;130,130,D88/E88*100)</f>
        <v>100</v>
      </c>
      <c r="G88" s="5" t="s">
        <v>6</v>
      </c>
      <c r="H88" s="147"/>
      <c r="I88" s="147"/>
      <c r="J88" s="148"/>
      <c r="K88" s="344"/>
    </row>
    <row r="89" spans="1:11" s="102" customFormat="1">
      <c r="A89" s="649"/>
      <c r="B89" s="652"/>
      <c r="C89" s="332" t="s">
        <v>123</v>
      </c>
      <c r="D89" s="5"/>
      <c r="E89" s="254"/>
      <c r="F89" s="24"/>
      <c r="G89" s="5"/>
      <c r="H89" s="147"/>
      <c r="I89" s="147"/>
      <c r="J89" s="148"/>
      <c r="K89" s="344"/>
    </row>
    <row r="90" spans="1:11" s="102" customFormat="1" ht="63">
      <c r="A90" s="649"/>
      <c r="B90" s="652"/>
      <c r="C90" s="353" t="s">
        <v>338</v>
      </c>
      <c r="D90" s="5">
        <v>100</v>
      </c>
      <c r="E90" s="254">
        <v>100</v>
      </c>
      <c r="F90" s="315">
        <f t="shared" ref="F90:F93" si="11">IF(E90/D90*100&gt;130,130,E90/D90*100)</f>
        <v>100</v>
      </c>
      <c r="G90" s="5" t="s">
        <v>6</v>
      </c>
      <c r="H90" s="147"/>
      <c r="I90" s="147"/>
      <c r="J90" s="148"/>
      <c r="K90" s="344"/>
    </row>
    <row r="91" spans="1:11" s="102" customFormat="1" ht="63">
      <c r="A91" s="649"/>
      <c r="B91" s="652"/>
      <c r="C91" s="353" t="s">
        <v>321</v>
      </c>
      <c r="D91" s="316">
        <v>45</v>
      </c>
      <c r="E91" s="306">
        <v>65.8</v>
      </c>
      <c r="F91" s="315">
        <f t="shared" si="11"/>
        <v>130</v>
      </c>
      <c r="G91" s="5" t="s">
        <v>6</v>
      </c>
      <c r="H91" s="147"/>
      <c r="I91" s="147"/>
      <c r="J91" s="148"/>
      <c r="K91" s="344"/>
    </row>
    <row r="92" spans="1:11" s="102" customFormat="1">
      <c r="A92" s="649"/>
      <c r="B92" s="652"/>
      <c r="C92" s="361" t="s">
        <v>112</v>
      </c>
      <c r="D92" s="316"/>
      <c r="E92" s="306"/>
      <c r="F92" s="24"/>
      <c r="G92" s="5"/>
      <c r="H92" s="147"/>
      <c r="I92" s="147"/>
      <c r="J92" s="148"/>
      <c r="K92" s="344"/>
    </row>
    <row r="93" spans="1:11" s="102" customFormat="1" ht="68.25" customHeight="1" thickBot="1">
      <c r="A93" s="649"/>
      <c r="B93" s="653"/>
      <c r="C93" s="52" t="s">
        <v>341</v>
      </c>
      <c r="D93" s="20">
        <v>95</v>
      </c>
      <c r="E93" s="21">
        <v>57.5</v>
      </c>
      <c r="F93" s="53">
        <f t="shared" si="11"/>
        <v>60.526315789473685</v>
      </c>
      <c r="G93" s="20" t="s">
        <v>6</v>
      </c>
      <c r="H93" s="149"/>
      <c r="I93" s="149"/>
      <c r="J93" s="150"/>
      <c r="K93" s="349"/>
    </row>
    <row r="94" spans="1:11" s="102" customFormat="1" ht="16.5" thickBot="1">
      <c r="A94" s="650"/>
      <c r="B94" s="295" t="s">
        <v>23</v>
      </c>
      <c r="C94" s="101" t="s">
        <v>225</v>
      </c>
      <c r="D94" s="293" t="s">
        <v>11</v>
      </c>
      <c r="E94" s="330" t="s">
        <v>11</v>
      </c>
      <c r="F94" s="293" t="s">
        <v>10</v>
      </c>
      <c r="G94" s="305">
        <f>SUM(F86:F93)/5</f>
        <v>104.10526315789473</v>
      </c>
      <c r="H94" s="150">
        <v>2168</v>
      </c>
      <c r="I94" s="150">
        <v>2134</v>
      </c>
      <c r="J94" s="150">
        <f>I94/H94*100</f>
        <v>98.431734317343171</v>
      </c>
      <c r="K94" s="178">
        <f>(J94+G94)/2</f>
        <v>101.26849873761896</v>
      </c>
    </row>
    <row r="95" spans="1:11">
      <c r="A95" s="648" t="s">
        <v>27</v>
      </c>
      <c r="B95" s="651" t="s">
        <v>105</v>
      </c>
      <c r="C95" s="322" t="s">
        <v>107</v>
      </c>
      <c r="D95" s="173"/>
      <c r="E95" s="174"/>
      <c r="F95" s="174"/>
      <c r="G95" s="175"/>
      <c r="H95" s="34"/>
      <c r="I95" s="34"/>
      <c r="J95" s="38"/>
      <c r="K95" s="176"/>
    </row>
    <row r="96" spans="1:11" ht="63">
      <c r="A96" s="649"/>
      <c r="B96" s="652"/>
      <c r="C96" s="7" t="s">
        <v>325</v>
      </c>
      <c r="D96" s="521">
        <v>8</v>
      </c>
      <c r="E96" s="455">
        <v>2.6</v>
      </c>
      <c r="F96" s="455">
        <f>IF(D96/E96*100&gt;130,130,D96/E96*100)</f>
        <v>130</v>
      </c>
      <c r="G96" s="14"/>
      <c r="H96" s="35"/>
      <c r="I96" s="35"/>
      <c r="J96" s="39"/>
      <c r="K96" s="177"/>
    </row>
    <row r="97" spans="1:86" ht="47.25">
      <c r="A97" s="649"/>
      <c r="B97" s="652"/>
      <c r="C97" s="7" t="s">
        <v>326</v>
      </c>
      <c r="D97" s="8">
        <v>90</v>
      </c>
      <c r="E97" s="8">
        <v>95.1</v>
      </c>
      <c r="F97" s="315">
        <f>IF(E97/D97*100&gt;130,130,E97/D97*100)</f>
        <v>105.66666666666666</v>
      </c>
      <c r="G97" s="44" t="s">
        <v>8</v>
      </c>
      <c r="H97" s="35"/>
      <c r="I97" s="35"/>
      <c r="J97" s="39"/>
      <c r="K97" s="177"/>
    </row>
    <row r="98" spans="1:86" s="135" customFormat="1" ht="15" customHeight="1">
      <c r="A98" s="649"/>
      <c r="B98" s="652"/>
      <c r="C98" s="7" t="s">
        <v>108</v>
      </c>
      <c r="D98" s="13"/>
      <c r="E98" s="12"/>
      <c r="F98" s="1"/>
      <c r="G98" s="14"/>
      <c r="H98" s="35"/>
      <c r="I98" s="35"/>
      <c r="J98" s="39"/>
      <c r="K98" s="323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</row>
    <row r="99" spans="1:86" s="135" customFormat="1" ht="63">
      <c r="A99" s="649"/>
      <c r="B99" s="652"/>
      <c r="C99" s="7" t="s">
        <v>327</v>
      </c>
      <c r="D99" s="14">
        <v>100</v>
      </c>
      <c r="E99" s="9">
        <v>98.7</v>
      </c>
      <c r="F99" s="315">
        <f>IF(E99/D99*100&gt;130,130,E99/D99*100)</f>
        <v>98.7</v>
      </c>
      <c r="G99" s="14" t="s">
        <v>8</v>
      </c>
      <c r="H99" s="35"/>
      <c r="I99" s="35"/>
      <c r="J99" s="39"/>
      <c r="K99" s="323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</row>
    <row r="100" spans="1:86" ht="47.25" customHeight="1">
      <c r="A100" s="649"/>
      <c r="B100" s="652"/>
      <c r="C100" s="7" t="s">
        <v>321</v>
      </c>
      <c r="D100" s="8">
        <v>95</v>
      </c>
      <c r="E100" s="8">
        <v>92.5</v>
      </c>
      <c r="F100" s="315">
        <f t="shared" ref="F100" si="12">IF(E100/D100*100&gt;130,130,E100/D100*100)</f>
        <v>97.368421052631575</v>
      </c>
      <c r="G100" s="14" t="s">
        <v>8</v>
      </c>
      <c r="H100" s="35"/>
      <c r="I100" s="35"/>
      <c r="J100" s="39"/>
      <c r="K100" s="177"/>
    </row>
    <row r="101" spans="1:86">
      <c r="A101" s="649"/>
      <c r="B101" s="652"/>
      <c r="C101" s="11" t="s">
        <v>109</v>
      </c>
      <c r="D101" s="8"/>
      <c r="E101" s="10"/>
      <c r="F101" s="315"/>
      <c r="G101" s="14"/>
      <c r="H101" s="35"/>
      <c r="I101" s="35"/>
      <c r="J101" s="39"/>
      <c r="K101" s="177"/>
    </row>
    <row r="102" spans="1:86" ht="95.25" thickBot="1">
      <c r="A102" s="649"/>
      <c r="B102" s="668"/>
      <c r="C102" s="245" t="s">
        <v>328</v>
      </c>
      <c r="D102" s="53">
        <v>99.9</v>
      </c>
      <c r="E102" s="248">
        <v>100</v>
      </c>
      <c r="F102" s="53">
        <f t="shared" ref="F102" si="13">IF(E102/D102*100&gt;130,130,E102/D102*100)</f>
        <v>100.10010010010009</v>
      </c>
      <c r="G102" s="249" t="s">
        <v>8</v>
      </c>
      <c r="H102" s="35"/>
      <c r="I102" s="35"/>
      <c r="J102" s="39"/>
      <c r="K102" s="178"/>
    </row>
    <row r="103" spans="1:86" s="139" customFormat="1" ht="15.75" customHeight="1" thickBot="1">
      <c r="A103" s="650"/>
      <c r="B103" s="50" t="s">
        <v>7</v>
      </c>
      <c r="C103" s="99" t="s">
        <v>225</v>
      </c>
      <c r="D103" s="51" t="s">
        <v>9</v>
      </c>
      <c r="E103" s="113" t="s">
        <v>8</v>
      </c>
      <c r="F103" s="622" t="s">
        <v>8</v>
      </c>
      <c r="G103" s="542">
        <f>(SUM(F95:F102))/5</f>
        <v>106.36703756387968</v>
      </c>
      <c r="H103" s="36">
        <v>2475</v>
      </c>
      <c r="I103" s="36">
        <v>2490</v>
      </c>
      <c r="J103" s="41">
        <f>I103/H103*100</f>
        <v>100.60606060606061</v>
      </c>
      <c r="K103" s="178">
        <f>(J103+G103)/2</f>
        <v>103.48654908497014</v>
      </c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</row>
    <row r="104" spans="1:86" s="135" customFormat="1" ht="15" customHeight="1">
      <c r="A104" s="648" t="s">
        <v>28</v>
      </c>
      <c r="B104" s="651" t="s">
        <v>106</v>
      </c>
      <c r="C104" s="7" t="s">
        <v>107</v>
      </c>
      <c r="D104" s="29"/>
      <c r="E104" s="315"/>
      <c r="F104" s="315"/>
      <c r="G104" s="43"/>
      <c r="H104" s="35"/>
      <c r="I104" s="35"/>
      <c r="J104" s="39"/>
      <c r="K104" s="323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</row>
    <row r="105" spans="1:86" s="135" customFormat="1" ht="63">
      <c r="A105" s="649"/>
      <c r="B105" s="652"/>
      <c r="C105" s="7" t="s">
        <v>329</v>
      </c>
      <c r="D105" s="521">
        <v>7</v>
      </c>
      <c r="E105" s="315">
        <v>3.4</v>
      </c>
      <c r="F105" s="315">
        <f>IF(D105/E105*100&gt;130,130,D105/E105*100)</f>
        <v>130</v>
      </c>
      <c r="G105" s="44" t="s">
        <v>8</v>
      </c>
      <c r="H105" s="35"/>
      <c r="I105" s="35"/>
      <c r="J105" s="39"/>
      <c r="K105" s="323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</row>
    <row r="106" spans="1:86" s="135" customFormat="1" ht="47.25" customHeight="1">
      <c r="A106" s="649"/>
      <c r="B106" s="652"/>
      <c r="C106" s="7" t="s">
        <v>326</v>
      </c>
      <c r="D106" s="8">
        <v>70</v>
      </c>
      <c r="E106" s="8">
        <v>75</v>
      </c>
      <c r="F106" s="315">
        <f>IF(E106/D106*100&gt;130,130,E106/D106*100)</f>
        <v>107.14285714285714</v>
      </c>
      <c r="G106" s="44" t="s">
        <v>8</v>
      </c>
      <c r="H106" s="35"/>
      <c r="I106" s="35"/>
      <c r="J106" s="39"/>
      <c r="K106" s="323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</row>
    <row r="107" spans="1:86" s="135" customFormat="1" ht="15" customHeight="1">
      <c r="A107" s="649"/>
      <c r="B107" s="652"/>
      <c r="C107" s="7" t="s">
        <v>108</v>
      </c>
      <c r="D107" s="13"/>
      <c r="E107" s="12"/>
      <c r="F107" s="1"/>
      <c r="G107" s="14"/>
      <c r="H107" s="35"/>
      <c r="I107" s="35"/>
      <c r="J107" s="39"/>
      <c r="K107" s="323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</row>
    <row r="108" spans="1:86" s="135" customFormat="1" ht="47.25">
      <c r="A108" s="649"/>
      <c r="B108" s="652"/>
      <c r="C108" s="7" t="s">
        <v>319</v>
      </c>
      <c r="D108" s="14">
        <v>100</v>
      </c>
      <c r="E108" s="9">
        <v>98.7</v>
      </c>
      <c r="F108" s="315">
        <f>IF(E108/D108*100&gt;130,130,E108/D108*100)</f>
        <v>98.7</v>
      </c>
      <c r="G108" s="14" t="s">
        <v>8</v>
      </c>
      <c r="H108" s="35"/>
      <c r="I108" s="35"/>
      <c r="J108" s="39"/>
      <c r="K108" s="323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</row>
    <row r="109" spans="1:86" s="135" customFormat="1" ht="45.75" customHeight="1">
      <c r="A109" s="649"/>
      <c r="B109" s="652"/>
      <c r="C109" s="7" t="s">
        <v>321</v>
      </c>
      <c r="D109" s="8">
        <v>95</v>
      </c>
      <c r="E109" s="8">
        <v>95</v>
      </c>
      <c r="F109" s="315">
        <f>IF(E109/D109*100&gt;130,130,E109/D109*100)</f>
        <v>100</v>
      </c>
      <c r="G109" s="14" t="s">
        <v>8</v>
      </c>
      <c r="H109" s="35"/>
      <c r="I109" s="35"/>
      <c r="J109" s="39"/>
      <c r="K109" s="323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</row>
    <row r="110" spans="1:86" s="135" customFormat="1">
      <c r="A110" s="649"/>
      <c r="B110" s="652"/>
      <c r="C110" s="11" t="s">
        <v>110</v>
      </c>
      <c r="D110" s="8"/>
      <c r="E110" s="10"/>
      <c r="F110" s="315"/>
      <c r="G110" s="14"/>
      <c r="H110" s="35"/>
      <c r="I110" s="35"/>
      <c r="J110" s="39"/>
      <c r="K110" s="323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</row>
    <row r="111" spans="1:86" s="135" customFormat="1" ht="94.5">
      <c r="A111" s="649"/>
      <c r="B111" s="652"/>
      <c r="C111" s="324" t="s">
        <v>379</v>
      </c>
      <c r="D111" s="14">
        <v>95</v>
      </c>
      <c r="E111" s="24">
        <v>80.8</v>
      </c>
      <c r="F111" s="315">
        <f>IF(E111/D111*100&gt;130,130,E111/D111*100)</f>
        <v>85.05263157894737</v>
      </c>
      <c r="G111" s="14" t="s">
        <v>8</v>
      </c>
      <c r="H111" s="35"/>
      <c r="I111" s="35"/>
      <c r="J111" s="39"/>
      <c r="K111" s="323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</row>
    <row r="112" spans="1:86" s="135" customFormat="1">
      <c r="A112" s="649"/>
      <c r="B112" s="652"/>
      <c r="C112" s="28" t="s">
        <v>423</v>
      </c>
      <c r="D112" s="9"/>
      <c r="E112" s="15"/>
      <c r="F112" s="9"/>
      <c r="G112" s="14"/>
      <c r="H112" s="35"/>
      <c r="I112" s="35"/>
      <c r="J112" s="39"/>
      <c r="K112" s="323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</row>
    <row r="113" spans="1:86" s="135" customFormat="1" ht="32.25" thickBot="1">
      <c r="A113" s="649"/>
      <c r="B113" s="653"/>
      <c r="C113" s="81" t="s">
        <v>322</v>
      </c>
      <c r="D113" s="57">
        <v>10</v>
      </c>
      <c r="E113" s="58" t="s">
        <v>453</v>
      </c>
      <c r="F113" s="315">
        <f>IF(D113/E113*100&gt;130,130,D113/E113*100)</f>
        <v>130</v>
      </c>
      <c r="G113" s="249" t="s">
        <v>8</v>
      </c>
      <c r="H113" s="55"/>
      <c r="I113" s="55"/>
      <c r="J113" s="54"/>
      <c r="K113" s="198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</row>
    <row r="114" spans="1:86" s="135" customFormat="1" ht="15.75" customHeight="1" thickBot="1">
      <c r="A114" s="650"/>
      <c r="B114" s="295" t="s">
        <v>7</v>
      </c>
      <c r="C114" s="325" t="s">
        <v>225</v>
      </c>
      <c r="D114" s="293" t="s">
        <v>11</v>
      </c>
      <c r="E114" s="326"/>
      <c r="F114" s="362" t="s">
        <v>10</v>
      </c>
      <c r="G114" s="100">
        <f>(SUM(F104:F113))/6</f>
        <v>108.4825814536341</v>
      </c>
      <c r="H114" s="55">
        <v>3429</v>
      </c>
      <c r="I114" s="55">
        <v>3413</v>
      </c>
      <c r="J114" s="54">
        <f>I114/H114*100</f>
        <v>99.533391659375908</v>
      </c>
      <c r="K114" s="178">
        <f>(J114+G114)/2</f>
        <v>104.007986556505</v>
      </c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</row>
    <row r="115" spans="1:86">
      <c r="A115" s="648" t="s">
        <v>125</v>
      </c>
      <c r="B115" s="651" t="s">
        <v>354</v>
      </c>
      <c r="C115" s="7" t="s">
        <v>107</v>
      </c>
      <c r="D115" s="29"/>
      <c r="E115" s="315"/>
      <c r="F115" s="315"/>
      <c r="G115" s="46"/>
      <c r="H115" s="35"/>
      <c r="I115" s="35"/>
      <c r="J115" s="40"/>
      <c r="K115" s="177"/>
    </row>
    <row r="116" spans="1:86" ht="63">
      <c r="A116" s="649"/>
      <c r="B116" s="652"/>
      <c r="C116" s="7" t="s">
        <v>330</v>
      </c>
      <c r="D116" s="521">
        <v>6</v>
      </c>
      <c r="E116" s="315">
        <v>3</v>
      </c>
      <c r="F116" s="315">
        <f>IF(D116/E116*100&gt;130,130,D116/E116*100)</f>
        <v>130</v>
      </c>
      <c r="G116" s="45" t="s">
        <v>8</v>
      </c>
      <c r="H116" s="35"/>
      <c r="I116" s="35"/>
      <c r="J116" s="40"/>
      <c r="K116" s="177"/>
    </row>
    <row r="117" spans="1:86" ht="47.25">
      <c r="A117" s="649"/>
      <c r="B117" s="652"/>
      <c r="C117" s="7" t="s">
        <v>331</v>
      </c>
      <c r="D117" s="8">
        <v>60</v>
      </c>
      <c r="E117" s="8">
        <v>62</v>
      </c>
      <c r="F117" s="315">
        <f>IF(E117/D117*100&gt;130,130,E117/D117*100)</f>
        <v>103.33333333333334</v>
      </c>
      <c r="G117" s="47" t="s">
        <v>8</v>
      </c>
      <c r="H117" s="35"/>
      <c r="I117" s="35"/>
      <c r="J117" s="40"/>
      <c r="K117" s="177"/>
    </row>
    <row r="118" spans="1:86">
      <c r="A118" s="649"/>
      <c r="B118" s="652"/>
      <c r="C118" s="7" t="s">
        <v>108</v>
      </c>
      <c r="D118" s="13"/>
      <c r="E118" s="12"/>
      <c r="F118" s="1"/>
      <c r="G118" s="48"/>
      <c r="H118" s="35"/>
      <c r="I118" s="35"/>
      <c r="J118" s="40"/>
      <c r="K118" s="177"/>
    </row>
    <row r="119" spans="1:86" ht="63">
      <c r="A119" s="649"/>
      <c r="B119" s="652"/>
      <c r="C119" s="7" t="s">
        <v>327</v>
      </c>
      <c r="D119" s="14">
        <v>100</v>
      </c>
      <c r="E119" s="9">
        <v>98.7</v>
      </c>
      <c r="F119" s="315">
        <f t="shared" ref="F119:F120" si="14">IF(E119/D119*100&gt;130,130,E119/D119*100)</f>
        <v>98.7</v>
      </c>
      <c r="G119" s="45" t="s">
        <v>8</v>
      </c>
      <c r="H119" s="35"/>
      <c r="I119" s="35"/>
      <c r="J119" s="40"/>
      <c r="K119" s="177"/>
    </row>
    <row r="120" spans="1:86" ht="63">
      <c r="A120" s="649"/>
      <c r="B120" s="652"/>
      <c r="C120" s="7" t="s">
        <v>321</v>
      </c>
      <c r="D120" s="8">
        <v>95</v>
      </c>
      <c r="E120" s="8">
        <v>99.5</v>
      </c>
      <c r="F120" s="315">
        <f t="shared" si="14"/>
        <v>104.73684210526315</v>
      </c>
      <c r="G120" s="45" t="s">
        <v>8</v>
      </c>
      <c r="H120" s="35"/>
      <c r="I120" s="35"/>
      <c r="J120" s="40"/>
      <c r="K120" s="177"/>
    </row>
    <row r="121" spans="1:86">
      <c r="A121" s="649"/>
      <c r="B121" s="652"/>
      <c r="C121" s="11" t="s">
        <v>110</v>
      </c>
      <c r="D121" s="8"/>
      <c r="E121" s="10"/>
      <c r="F121" s="315"/>
      <c r="G121" s="45"/>
      <c r="H121" s="35"/>
      <c r="I121" s="35"/>
      <c r="J121" s="40"/>
      <c r="K121" s="177"/>
    </row>
    <row r="122" spans="1:86" ht="47.25" customHeight="1">
      <c r="A122" s="649"/>
      <c r="B122" s="652"/>
      <c r="C122" s="28" t="s">
        <v>324</v>
      </c>
      <c r="D122" s="19">
        <v>98</v>
      </c>
      <c r="E122" s="124" t="s">
        <v>367</v>
      </c>
      <c r="F122" s="315">
        <f t="shared" ref="F122:F124" si="15">IF(E122/D122*100&gt;130,130,E122/D122*100)</f>
        <v>97.857142857142861</v>
      </c>
      <c r="G122" s="49" t="s">
        <v>6</v>
      </c>
      <c r="H122" s="35"/>
      <c r="I122" s="35"/>
      <c r="J122" s="40"/>
      <c r="K122" s="177"/>
    </row>
    <row r="123" spans="1:86" ht="78.75">
      <c r="A123" s="649"/>
      <c r="B123" s="652"/>
      <c r="C123" s="327" t="s">
        <v>332</v>
      </c>
      <c r="D123" s="19">
        <v>90</v>
      </c>
      <c r="E123" s="124" t="s">
        <v>368</v>
      </c>
      <c r="F123" s="315">
        <f t="shared" si="15"/>
        <v>107</v>
      </c>
      <c r="G123" s="49" t="s">
        <v>6</v>
      </c>
      <c r="H123" s="35"/>
      <c r="I123" s="35"/>
      <c r="J123" s="40"/>
      <c r="K123" s="177"/>
    </row>
    <row r="124" spans="1:86" ht="94.5">
      <c r="A124" s="649"/>
      <c r="B124" s="652"/>
      <c r="C124" s="327" t="s">
        <v>333</v>
      </c>
      <c r="D124" s="5">
        <v>80</v>
      </c>
      <c r="E124" s="124" t="s">
        <v>454</v>
      </c>
      <c r="F124" s="315">
        <f t="shared" si="15"/>
        <v>88.5</v>
      </c>
      <c r="G124" s="49" t="s">
        <v>6</v>
      </c>
      <c r="H124" s="35"/>
      <c r="I124" s="35"/>
      <c r="J124" s="40"/>
      <c r="K124" s="177"/>
    </row>
    <row r="125" spans="1:86">
      <c r="A125" s="649"/>
      <c r="B125" s="652"/>
      <c r="C125" s="28" t="s">
        <v>423</v>
      </c>
      <c r="D125" s="9"/>
      <c r="E125" s="15"/>
      <c r="F125" s="9"/>
      <c r="G125" s="5"/>
      <c r="H125" s="35"/>
      <c r="I125" s="35"/>
      <c r="J125" s="40"/>
      <c r="K125" s="177"/>
    </row>
    <row r="126" spans="1:86" ht="32.25" thickBot="1">
      <c r="A126" s="649"/>
      <c r="B126" s="328"/>
      <c r="C126" s="81" t="s">
        <v>323</v>
      </c>
      <c r="D126" s="57">
        <v>7</v>
      </c>
      <c r="E126" s="58" t="s">
        <v>455</v>
      </c>
      <c r="F126" s="53">
        <f>IF(D126/E126*100&gt;130,130,D126/E126*100)</f>
        <v>130</v>
      </c>
      <c r="G126" s="227" t="s">
        <v>6</v>
      </c>
      <c r="H126" s="55"/>
      <c r="I126" s="55"/>
      <c r="J126" s="59"/>
      <c r="K126" s="178"/>
    </row>
    <row r="127" spans="1:86" ht="16.5" thickBot="1">
      <c r="A127" s="650"/>
      <c r="B127" s="50" t="s">
        <v>7</v>
      </c>
      <c r="C127" s="329" t="s">
        <v>225</v>
      </c>
      <c r="D127" s="293" t="s">
        <v>11</v>
      </c>
      <c r="E127" s="330" t="s">
        <v>11</v>
      </c>
      <c r="F127" s="293" t="s">
        <v>10</v>
      </c>
      <c r="G127" s="331">
        <f>SUM(F115:F126)/8</f>
        <v>107.51591478696743</v>
      </c>
      <c r="H127" s="55">
        <v>1514</v>
      </c>
      <c r="I127" s="55">
        <v>1470</v>
      </c>
      <c r="J127" s="59">
        <f>I127/H127*100</f>
        <v>97.093791281373839</v>
      </c>
      <c r="K127" s="178">
        <f>(J127+G127)/2</f>
        <v>102.30485303417063</v>
      </c>
    </row>
    <row r="128" spans="1:86">
      <c r="A128" s="648" t="s">
        <v>126</v>
      </c>
      <c r="B128" s="651" t="s">
        <v>111</v>
      </c>
      <c r="C128" s="332" t="s">
        <v>369</v>
      </c>
      <c r="D128" s="363">
        <v>100</v>
      </c>
      <c r="E128" s="112">
        <v>100.6</v>
      </c>
      <c r="F128" s="315">
        <f t="shared" ref="F128" si="16">IF(E128/D128*100&gt;130,130,E128/D128*100)</f>
        <v>100.6</v>
      </c>
      <c r="G128" s="334" t="s">
        <v>10</v>
      </c>
      <c r="H128" s="35"/>
      <c r="I128" s="35"/>
      <c r="J128" s="39"/>
      <c r="K128" s="177"/>
    </row>
    <row r="129" spans="1:11">
      <c r="A129" s="649"/>
      <c r="B129" s="652"/>
      <c r="C129" s="7" t="s">
        <v>113</v>
      </c>
      <c r="D129" s="335"/>
      <c r="E129" s="134"/>
      <c r="F129" s="315"/>
      <c r="G129" s="336"/>
      <c r="H129" s="35"/>
      <c r="I129" s="35"/>
      <c r="J129" s="39"/>
      <c r="K129" s="177"/>
    </row>
    <row r="130" spans="1:11" ht="63" customHeight="1">
      <c r="A130" s="649"/>
      <c r="B130" s="652"/>
      <c r="C130" s="332" t="s">
        <v>334</v>
      </c>
      <c r="D130" s="343">
        <v>50</v>
      </c>
      <c r="E130" s="134">
        <v>47.25</v>
      </c>
      <c r="F130" s="315">
        <f t="shared" ref="F130" si="17">IF(E130/D130*100&gt;130,130,E130/D130*100)</f>
        <v>94.5</v>
      </c>
      <c r="G130" s="334" t="s">
        <v>10</v>
      </c>
      <c r="H130" s="35"/>
      <c r="I130" s="35"/>
      <c r="J130" s="39"/>
      <c r="K130" s="177"/>
    </row>
    <row r="131" spans="1:11">
      <c r="A131" s="649"/>
      <c r="B131" s="652"/>
      <c r="C131" s="7" t="s">
        <v>114</v>
      </c>
      <c r="D131" s="13"/>
      <c r="E131" s="12"/>
      <c r="F131" s="315"/>
      <c r="G131" s="48"/>
      <c r="H131" s="35"/>
      <c r="I131" s="35"/>
      <c r="J131" s="39"/>
      <c r="K131" s="177"/>
    </row>
    <row r="132" spans="1:11" ht="63">
      <c r="A132" s="649"/>
      <c r="B132" s="652"/>
      <c r="C132" s="7" t="s">
        <v>327</v>
      </c>
      <c r="D132" s="14">
        <v>100</v>
      </c>
      <c r="E132" s="9">
        <v>100</v>
      </c>
      <c r="F132" s="315">
        <f t="shared" ref="F132:F133" si="18">IF(E132/D132*100&gt;130,130,E132/D132*100)</f>
        <v>100</v>
      </c>
      <c r="G132" s="45" t="s">
        <v>8</v>
      </c>
      <c r="H132" s="35"/>
      <c r="I132" s="35"/>
      <c r="J132" s="39"/>
      <c r="K132" s="177"/>
    </row>
    <row r="133" spans="1:11" ht="63">
      <c r="A133" s="649"/>
      <c r="B133" s="652"/>
      <c r="C133" s="7" t="s">
        <v>321</v>
      </c>
      <c r="D133" s="8">
        <v>70</v>
      </c>
      <c r="E133" s="8">
        <v>79.900000000000006</v>
      </c>
      <c r="F133" s="315">
        <f t="shared" si="18"/>
        <v>114.14285714285714</v>
      </c>
      <c r="G133" s="45" t="s">
        <v>8</v>
      </c>
      <c r="H133" s="35"/>
      <c r="I133" s="35"/>
      <c r="J133" s="39"/>
      <c r="K133" s="177"/>
    </row>
    <row r="134" spans="1:11">
      <c r="A134" s="649"/>
      <c r="B134" s="652"/>
      <c r="C134" s="11" t="s">
        <v>116</v>
      </c>
      <c r="D134" s="8"/>
      <c r="E134" s="10"/>
      <c r="F134" s="315"/>
      <c r="G134" s="45"/>
      <c r="H134" s="35"/>
      <c r="I134" s="35"/>
      <c r="J134" s="39"/>
      <c r="K134" s="177"/>
    </row>
    <row r="135" spans="1:11" ht="78.75">
      <c r="A135" s="649"/>
      <c r="B135" s="652"/>
      <c r="C135" s="332" t="s">
        <v>335</v>
      </c>
      <c r="D135" s="347">
        <v>80</v>
      </c>
      <c r="E135" s="112">
        <v>92</v>
      </c>
      <c r="F135" s="1">
        <f t="shared" ref="F135" si="19">IF(E135/D135*100&gt;130,130,E135/D135*100)</f>
        <v>114.99999999999999</v>
      </c>
      <c r="G135" s="334" t="s">
        <v>10</v>
      </c>
      <c r="H135" s="35"/>
      <c r="I135" s="35"/>
      <c r="J135" s="39"/>
      <c r="K135" s="177"/>
    </row>
    <row r="136" spans="1:11" ht="75" customHeight="1" thickBot="1">
      <c r="A136" s="649"/>
      <c r="B136" s="653"/>
      <c r="C136" s="496" t="s">
        <v>380</v>
      </c>
      <c r="D136" s="511">
        <v>30</v>
      </c>
      <c r="E136" s="513">
        <v>56.7</v>
      </c>
      <c r="F136" s="533">
        <f t="shared" ref="F136" si="20">IF(E136/D136*100&gt;130,130,E136/D136*100)</f>
        <v>130</v>
      </c>
      <c r="G136" s="532" t="s">
        <v>10</v>
      </c>
      <c r="H136" s="55"/>
      <c r="I136" s="55"/>
      <c r="J136" s="54"/>
      <c r="K136" s="178"/>
    </row>
    <row r="137" spans="1:11" ht="16.5" thickBot="1">
      <c r="A137" s="650"/>
      <c r="B137" s="50" t="s">
        <v>7</v>
      </c>
      <c r="C137" s="329" t="s">
        <v>226</v>
      </c>
      <c r="D137" s="293" t="s">
        <v>11</v>
      </c>
      <c r="E137" s="330" t="s">
        <v>11</v>
      </c>
      <c r="F137" s="293" t="s">
        <v>10</v>
      </c>
      <c r="G137" s="331">
        <f>(SUM(F128:F136))/6</f>
        <v>109.04047619047618</v>
      </c>
      <c r="H137" s="55">
        <v>3517</v>
      </c>
      <c r="I137" s="55">
        <v>3537</v>
      </c>
      <c r="J137" s="59">
        <f>I137/H137*100</f>
        <v>100.56866647711118</v>
      </c>
      <c r="K137" s="178">
        <f>(J137+G137)/2</f>
        <v>104.80457133379369</v>
      </c>
    </row>
    <row r="138" spans="1:11" ht="15.75" customHeight="1">
      <c r="A138" s="648" t="s">
        <v>127</v>
      </c>
      <c r="B138" s="651" t="s">
        <v>115</v>
      </c>
      <c r="C138" s="7" t="s">
        <v>117</v>
      </c>
      <c r="D138" s="339"/>
      <c r="E138" s="339"/>
      <c r="F138" s="181"/>
      <c r="G138" s="340"/>
      <c r="H138" s="141"/>
      <c r="I138" s="141"/>
      <c r="J138" s="142"/>
      <c r="K138" s="341"/>
    </row>
    <row r="139" spans="1:11" ht="47.25">
      <c r="A139" s="649"/>
      <c r="B139" s="652"/>
      <c r="C139" s="342" t="s">
        <v>319</v>
      </c>
      <c r="D139" s="343">
        <v>100</v>
      </c>
      <c r="E139" s="343">
        <v>100</v>
      </c>
      <c r="F139" s="1">
        <f t="shared" ref="F139:F140" si="21">IF(E139/D139*100&gt;130,130,E139/D139*100)</f>
        <v>100</v>
      </c>
      <c r="G139" s="336" t="s">
        <v>10</v>
      </c>
      <c r="H139" s="143"/>
      <c r="I139" s="143"/>
      <c r="J139" s="144"/>
      <c r="K139" s="344"/>
    </row>
    <row r="140" spans="1:11" ht="63">
      <c r="A140" s="649"/>
      <c r="B140" s="652"/>
      <c r="C140" s="7" t="s">
        <v>336</v>
      </c>
      <c r="D140" s="343">
        <v>100</v>
      </c>
      <c r="E140" s="343">
        <v>100</v>
      </c>
      <c r="F140" s="345">
        <f t="shared" si="21"/>
        <v>100</v>
      </c>
      <c r="G140" s="336" t="s">
        <v>10</v>
      </c>
      <c r="H140" s="143"/>
      <c r="I140" s="143"/>
      <c r="J140" s="144"/>
      <c r="K140" s="344"/>
    </row>
    <row r="141" spans="1:11" ht="18.75" customHeight="1">
      <c r="A141" s="649"/>
      <c r="B141" s="652"/>
      <c r="C141" s="346" t="s">
        <v>118</v>
      </c>
      <c r="D141" s="343"/>
      <c r="E141" s="343"/>
      <c r="F141" s="24"/>
      <c r="G141" s="334"/>
      <c r="H141" s="143"/>
      <c r="I141" s="143"/>
      <c r="J141" s="144"/>
      <c r="K141" s="344"/>
    </row>
    <row r="142" spans="1:11" ht="47.25">
      <c r="A142" s="649"/>
      <c r="B142" s="652"/>
      <c r="C142" s="332" t="s">
        <v>377</v>
      </c>
      <c r="D142" s="343">
        <v>100</v>
      </c>
      <c r="E142" s="343">
        <v>100</v>
      </c>
      <c r="F142" s="315">
        <f>IF(E142/D142*100&gt;130,130,E142/D142*100)</f>
        <v>100</v>
      </c>
      <c r="G142" s="334" t="s">
        <v>10</v>
      </c>
      <c r="H142" s="143"/>
      <c r="I142" s="143"/>
      <c r="J142" s="144"/>
      <c r="K142" s="344"/>
    </row>
    <row r="143" spans="1:11" ht="52.5" customHeight="1" thickBot="1">
      <c r="A143" s="649"/>
      <c r="B143" s="668"/>
      <c r="C143" s="337" t="s">
        <v>337</v>
      </c>
      <c r="D143" s="348">
        <v>100</v>
      </c>
      <c r="E143" s="348">
        <v>100</v>
      </c>
      <c r="F143" s="53">
        <f>IF(E143/D143*100&gt;130,130,E143/D143*100)</f>
        <v>100</v>
      </c>
      <c r="G143" s="338" t="s">
        <v>10</v>
      </c>
      <c r="H143" s="104"/>
      <c r="I143" s="143"/>
      <c r="J143" s="110"/>
      <c r="K143" s="349"/>
    </row>
    <row r="144" spans="1:11" ht="16.5" thickBot="1">
      <c r="A144" s="650"/>
      <c r="B144" s="111" t="s">
        <v>7</v>
      </c>
      <c r="C144" s="350" t="s">
        <v>226</v>
      </c>
      <c r="D144" s="293" t="s">
        <v>11</v>
      </c>
      <c r="E144" s="330" t="s">
        <v>11</v>
      </c>
      <c r="F144" s="293" t="s">
        <v>10</v>
      </c>
      <c r="G144" s="305">
        <f>(SUM(F138:F143))/4</f>
        <v>100</v>
      </c>
      <c r="H144" s="104">
        <v>1119</v>
      </c>
      <c r="I144" s="118">
        <v>1091</v>
      </c>
      <c r="J144" s="54">
        <f>I144/H144*100</f>
        <v>97.497765862377122</v>
      </c>
      <c r="K144" s="178">
        <f>(J144+G144)/2</f>
        <v>98.748882931188561</v>
      </c>
    </row>
    <row r="145" spans="1:86" s="163" customFormat="1" ht="94.5">
      <c r="A145" s="648" t="s">
        <v>129</v>
      </c>
      <c r="B145" s="651" t="s">
        <v>417</v>
      </c>
      <c r="C145" s="385" t="s">
        <v>413</v>
      </c>
      <c r="D145" s="352">
        <v>11.25</v>
      </c>
      <c r="E145" s="247">
        <v>11.89</v>
      </c>
      <c r="F145" s="521">
        <f>IF(E145/D145*100&gt;130,130,E145/D145*100)</f>
        <v>105.6888888888889</v>
      </c>
      <c r="G145" s="501" t="s">
        <v>10</v>
      </c>
      <c r="H145" s="141"/>
      <c r="I145" s="141"/>
      <c r="J145" s="141"/>
      <c r="K145" s="176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</row>
    <row r="146" spans="1:86" s="163" customFormat="1">
      <c r="A146" s="649"/>
      <c r="B146" s="652"/>
      <c r="C146" s="351" t="s">
        <v>119</v>
      </c>
      <c r="D146" s="250"/>
      <c r="E146" s="24"/>
      <c r="F146" s="24"/>
      <c r="G146" s="334"/>
      <c r="H146" s="143"/>
      <c r="I146" s="143"/>
      <c r="J146" s="143"/>
      <c r="K146" s="177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</row>
    <row r="147" spans="1:86" s="163" customFormat="1" ht="63">
      <c r="A147" s="649"/>
      <c r="B147" s="652"/>
      <c r="C147" s="351" t="s">
        <v>338</v>
      </c>
      <c r="D147" s="250">
        <v>100</v>
      </c>
      <c r="E147" s="24">
        <v>100</v>
      </c>
      <c r="F147" s="521">
        <f t="shared" ref="F147:F148" si="22">IF(E147/D147*100&gt;130,130,E147/D147*100)</f>
        <v>100</v>
      </c>
      <c r="G147" s="334" t="s">
        <v>10</v>
      </c>
      <c r="H147" s="143"/>
      <c r="I147" s="143"/>
      <c r="J147" s="143"/>
      <c r="K147" s="177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</row>
    <row r="148" spans="1:86" s="163" customFormat="1" ht="63">
      <c r="A148" s="649"/>
      <c r="B148" s="652"/>
      <c r="C148" s="353" t="s">
        <v>321</v>
      </c>
      <c r="D148" s="250">
        <v>60</v>
      </c>
      <c r="E148" s="24">
        <v>100</v>
      </c>
      <c r="F148" s="521">
        <f t="shared" si="22"/>
        <v>130</v>
      </c>
      <c r="G148" s="334" t="s">
        <v>10</v>
      </c>
      <c r="H148" s="143"/>
      <c r="I148" s="143"/>
      <c r="J148" s="143"/>
      <c r="K148" s="177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</row>
    <row r="149" spans="1:86" s="163" customFormat="1">
      <c r="A149" s="649"/>
      <c r="B149" s="652"/>
      <c r="C149" s="351" t="s">
        <v>414</v>
      </c>
      <c r="D149" s="250"/>
      <c r="E149" s="24"/>
      <c r="F149" s="24"/>
      <c r="G149" s="334"/>
      <c r="H149" s="143"/>
      <c r="I149" s="143"/>
      <c r="J149" s="143"/>
      <c r="K149" s="177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</row>
    <row r="150" spans="1:86" s="163" customFormat="1" ht="110.25">
      <c r="A150" s="649"/>
      <c r="B150" s="652"/>
      <c r="C150" s="354" t="s">
        <v>415</v>
      </c>
      <c r="D150" s="250">
        <v>100</v>
      </c>
      <c r="E150" s="24">
        <v>100</v>
      </c>
      <c r="F150" s="521">
        <f t="shared" ref="F150:F151" si="23">IF(E150/D150*100&gt;130,130,E150/D150*100)</f>
        <v>100</v>
      </c>
      <c r="G150" s="334" t="s">
        <v>10</v>
      </c>
      <c r="H150" s="143"/>
      <c r="I150" s="143"/>
      <c r="J150" s="143"/>
      <c r="K150" s="177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</row>
    <row r="151" spans="1:86" s="163" customFormat="1" ht="126.75" thickBot="1">
      <c r="A151" s="649"/>
      <c r="B151" s="653"/>
      <c r="C151" s="354" t="s">
        <v>416</v>
      </c>
      <c r="D151" s="355">
        <v>100</v>
      </c>
      <c r="E151" s="131">
        <v>100</v>
      </c>
      <c r="F151" s="521">
        <f t="shared" si="23"/>
        <v>100</v>
      </c>
      <c r="G151" s="338" t="s">
        <v>10</v>
      </c>
      <c r="H151" s="104"/>
      <c r="I151" s="104"/>
      <c r="J151" s="104"/>
      <c r="K151" s="178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</row>
    <row r="152" spans="1:86" s="163" customFormat="1" ht="16.5" thickBot="1">
      <c r="A152" s="650"/>
      <c r="B152" s="171" t="s">
        <v>7</v>
      </c>
      <c r="C152" s="356" t="s">
        <v>227</v>
      </c>
      <c r="D152" s="218" t="s">
        <v>11</v>
      </c>
      <c r="E152" s="357" t="s">
        <v>11</v>
      </c>
      <c r="F152" s="218" t="s">
        <v>10</v>
      </c>
      <c r="G152" s="100">
        <f>(SUM(F145:F151))/5</f>
        <v>107.13777777777777</v>
      </c>
      <c r="H152" s="104">
        <v>747</v>
      </c>
      <c r="I152" s="104">
        <v>747</v>
      </c>
      <c r="J152" s="59">
        <f>I152/H152*100</f>
        <v>100</v>
      </c>
      <c r="K152" s="178">
        <f>(J152+G152)/2</f>
        <v>103.56888888888889</v>
      </c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</row>
    <row r="153" spans="1:86" s="580" customFormat="1" ht="126.75" thickBot="1">
      <c r="A153" s="660" t="s">
        <v>209</v>
      </c>
      <c r="B153" s="662" t="s">
        <v>456</v>
      </c>
      <c r="C153" s="581" t="s">
        <v>457</v>
      </c>
      <c r="D153" s="352">
        <v>95</v>
      </c>
      <c r="E153" s="247">
        <v>100</v>
      </c>
      <c r="F153" s="174">
        <f>IF(E153/D153*100&gt;130,130,E153/D153*100)</f>
        <v>105.26315789473684</v>
      </c>
      <c r="G153" s="340" t="s">
        <v>10</v>
      </c>
      <c r="H153" s="639"/>
      <c r="I153" s="639"/>
      <c r="J153" s="639"/>
      <c r="K153" s="642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</row>
    <row r="154" spans="1:86" s="580" customFormat="1" ht="16.5" thickBot="1">
      <c r="A154" s="661"/>
      <c r="B154" s="663"/>
      <c r="C154" s="351" t="s">
        <v>119</v>
      </c>
      <c r="D154" s="250"/>
      <c r="E154" s="24"/>
      <c r="F154" s="24"/>
      <c r="G154" s="334"/>
      <c r="H154" s="640"/>
      <c r="I154" s="640"/>
      <c r="J154" s="640"/>
      <c r="K154" s="643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</row>
    <row r="155" spans="1:86" s="580" customFormat="1" ht="63.75" thickBot="1">
      <c r="A155" s="661"/>
      <c r="B155" s="663"/>
      <c r="C155" s="582" t="s">
        <v>327</v>
      </c>
      <c r="D155" s="250">
        <v>100</v>
      </c>
      <c r="E155" s="24">
        <v>100</v>
      </c>
      <c r="F155" s="578">
        <f t="shared" ref="F155:F157" si="24">IF(E155/D155*100&gt;130,130,E155/D155*100)</f>
        <v>100</v>
      </c>
      <c r="G155" s="334" t="s">
        <v>10</v>
      </c>
      <c r="H155" s="640"/>
      <c r="I155" s="640"/>
      <c r="J155" s="640"/>
      <c r="K155" s="643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</row>
    <row r="156" spans="1:86" s="580" customFormat="1" ht="79.5" thickBot="1">
      <c r="A156" s="661"/>
      <c r="B156" s="663"/>
      <c r="C156" s="582" t="s">
        <v>458</v>
      </c>
      <c r="D156" s="250">
        <v>100</v>
      </c>
      <c r="E156" s="24">
        <v>100</v>
      </c>
      <c r="F156" s="578">
        <f t="shared" si="24"/>
        <v>100</v>
      </c>
      <c r="G156" s="334" t="s">
        <v>10</v>
      </c>
      <c r="H156" s="640"/>
      <c r="I156" s="640"/>
      <c r="J156" s="640"/>
      <c r="K156" s="643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</row>
    <row r="157" spans="1:86" s="580" customFormat="1" ht="79.5" thickBot="1">
      <c r="A157" s="661"/>
      <c r="B157" s="664"/>
      <c r="C157" s="52" t="s">
        <v>459</v>
      </c>
      <c r="D157" s="355">
        <v>100</v>
      </c>
      <c r="E157" s="131">
        <v>100</v>
      </c>
      <c r="F157" s="53">
        <f t="shared" si="24"/>
        <v>100</v>
      </c>
      <c r="G157" s="338"/>
      <c r="H157" s="641"/>
      <c r="I157" s="641"/>
      <c r="J157" s="641"/>
      <c r="K157" s="644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</row>
    <row r="158" spans="1:86" s="580" customFormat="1" ht="16.5" thickBot="1">
      <c r="A158" s="202"/>
      <c r="B158" s="583" t="s">
        <v>7</v>
      </c>
      <c r="C158" s="584" t="s">
        <v>227</v>
      </c>
      <c r="D158" s="575" t="s">
        <v>11</v>
      </c>
      <c r="E158" s="330" t="s">
        <v>11</v>
      </c>
      <c r="F158" s="575" t="s">
        <v>10</v>
      </c>
      <c r="G158" s="576">
        <f>(SUM(F153:F157))/4</f>
        <v>101.31578947368421</v>
      </c>
      <c r="H158" s="104">
        <v>250</v>
      </c>
      <c r="I158" s="104">
        <v>250</v>
      </c>
      <c r="J158" s="54">
        <f>I158/H158*100</f>
        <v>100</v>
      </c>
      <c r="K158" s="178">
        <f>(J158+G158)/2</f>
        <v>100.65789473684211</v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</row>
    <row r="159" spans="1:86" s="580" customFormat="1" ht="16.5" thickBot="1">
      <c r="A159" s="648" t="s">
        <v>29</v>
      </c>
      <c r="B159" s="651" t="s">
        <v>460</v>
      </c>
      <c r="C159" s="354" t="s">
        <v>461</v>
      </c>
      <c r="D159" s="371"/>
      <c r="E159" s="500"/>
      <c r="F159" s="578"/>
      <c r="G159" s="501"/>
      <c r="H159" s="143"/>
      <c r="I159" s="143"/>
      <c r="J159" s="143"/>
      <c r="K159" s="177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</row>
    <row r="160" spans="1:86" s="580" customFormat="1" ht="48" thickBot="1">
      <c r="A160" s="649"/>
      <c r="B160" s="652"/>
      <c r="C160" s="354" t="s">
        <v>462</v>
      </c>
      <c r="D160" s="250">
        <v>50</v>
      </c>
      <c r="E160" s="24">
        <v>100</v>
      </c>
      <c r="F160" s="1">
        <f t="shared" ref="F160:F165" si="25">IF(E160/D160*100&gt;130,130,E160/D160*100)</f>
        <v>130</v>
      </c>
      <c r="G160" s="501" t="s">
        <v>10</v>
      </c>
      <c r="H160" s="143"/>
      <c r="I160" s="143"/>
      <c r="J160" s="143"/>
      <c r="K160" s="177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</row>
    <row r="161" spans="1:86" s="580" customFormat="1" ht="63.75" thickBot="1">
      <c r="A161" s="649"/>
      <c r="B161" s="652"/>
      <c r="C161" s="354" t="s">
        <v>463</v>
      </c>
      <c r="D161" s="250">
        <v>80</v>
      </c>
      <c r="E161" s="24">
        <v>100</v>
      </c>
      <c r="F161" s="1">
        <f t="shared" si="25"/>
        <v>125</v>
      </c>
      <c r="G161" s="501" t="s">
        <v>10</v>
      </c>
      <c r="H161" s="143"/>
      <c r="I161" s="143"/>
      <c r="J161" s="143"/>
      <c r="K161" s="177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</row>
    <row r="162" spans="1:86" s="580" customFormat="1" ht="48" thickBot="1">
      <c r="A162" s="649"/>
      <c r="B162" s="652"/>
      <c r="C162" s="354" t="s">
        <v>464</v>
      </c>
      <c r="D162" s="250">
        <v>100</v>
      </c>
      <c r="E162" s="24">
        <v>100</v>
      </c>
      <c r="F162" s="1">
        <f t="shared" si="25"/>
        <v>100</v>
      </c>
      <c r="G162" s="501" t="s">
        <v>10</v>
      </c>
      <c r="H162" s="143"/>
      <c r="I162" s="143"/>
      <c r="J162" s="143"/>
      <c r="K162" s="177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</row>
    <row r="163" spans="1:86" s="580" customFormat="1" ht="16.5" thickBot="1">
      <c r="A163" s="649"/>
      <c r="B163" s="652"/>
      <c r="C163" s="354" t="s">
        <v>123</v>
      </c>
      <c r="D163" s="250"/>
      <c r="E163" s="24"/>
      <c r="F163" s="1"/>
      <c r="G163" s="501"/>
      <c r="H163" s="143"/>
      <c r="I163" s="143"/>
      <c r="J163" s="143"/>
      <c r="K163" s="177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</row>
    <row r="164" spans="1:86" s="580" customFormat="1" ht="79.5" thickBot="1">
      <c r="A164" s="649"/>
      <c r="B164" s="652"/>
      <c r="C164" s="354" t="s">
        <v>465</v>
      </c>
      <c r="D164" s="250">
        <v>100</v>
      </c>
      <c r="E164" s="24">
        <v>100</v>
      </c>
      <c r="F164" s="1">
        <f t="shared" si="25"/>
        <v>100</v>
      </c>
      <c r="G164" s="501" t="s">
        <v>10</v>
      </c>
      <c r="H164" s="143"/>
      <c r="I164" s="143"/>
      <c r="J164" s="143"/>
      <c r="K164" s="177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</row>
    <row r="165" spans="1:86" s="580" customFormat="1" ht="79.5" thickBot="1">
      <c r="A165" s="649"/>
      <c r="B165" s="653"/>
      <c r="C165" s="354" t="s">
        <v>466</v>
      </c>
      <c r="D165" s="355">
        <v>100</v>
      </c>
      <c r="E165" s="131">
        <v>100</v>
      </c>
      <c r="F165" s="577">
        <f t="shared" si="25"/>
        <v>100</v>
      </c>
      <c r="G165" s="338" t="s">
        <v>10</v>
      </c>
      <c r="H165" s="104"/>
      <c r="I165" s="104"/>
      <c r="J165" s="104"/>
      <c r="K165" s="178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</row>
    <row r="166" spans="1:86" s="580" customFormat="1" ht="16.5" thickBot="1">
      <c r="A166" s="650"/>
      <c r="B166" s="171" t="s">
        <v>7</v>
      </c>
      <c r="C166" s="356" t="s">
        <v>227</v>
      </c>
      <c r="D166" s="575" t="s">
        <v>11</v>
      </c>
      <c r="E166" s="330" t="s">
        <v>11</v>
      </c>
      <c r="F166" s="575" t="s">
        <v>10</v>
      </c>
      <c r="G166" s="100">
        <f>(SUM(F160:F165))/5</f>
        <v>111</v>
      </c>
      <c r="H166" s="104">
        <v>520</v>
      </c>
      <c r="I166" s="104">
        <v>520</v>
      </c>
      <c r="J166" s="59">
        <f>I166/H166*100</f>
        <v>100</v>
      </c>
      <c r="K166" s="178">
        <f>(J166+G166)/2</f>
        <v>105.5</v>
      </c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</row>
    <row r="167" spans="1:86">
      <c r="A167" s="654" t="s">
        <v>128</v>
      </c>
      <c r="B167" s="651" t="s">
        <v>48</v>
      </c>
      <c r="C167" s="358" t="s">
        <v>135</v>
      </c>
      <c r="D167" s="352"/>
      <c r="E167" s="181"/>
      <c r="F167" s="181"/>
      <c r="G167" s="340"/>
      <c r="H167" s="299"/>
      <c r="I167" s="299"/>
      <c r="J167" s="299"/>
      <c r="K167" s="176"/>
    </row>
    <row r="168" spans="1:86" ht="16.5" customHeight="1">
      <c r="A168" s="655"/>
      <c r="B168" s="652"/>
      <c r="C168" s="367" t="s">
        <v>132</v>
      </c>
      <c r="D168" s="250"/>
      <c r="E168" s="24"/>
      <c r="F168" s="24"/>
      <c r="G168" s="334"/>
      <c r="H168" s="301"/>
      <c r="I168" s="301"/>
      <c r="J168" s="301"/>
      <c r="K168" s="177"/>
    </row>
    <row r="169" spans="1:86" ht="31.5">
      <c r="A169" s="655"/>
      <c r="B169" s="652"/>
      <c r="C169" s="346" t="s">
        <v>344</v>
      </c>
      <c r="D169" s="250">
        <v>100</v>
      </c>
      <c r="E169" s="24">
        <v>100</v>
      </c>
      <c r="F169" s="315">
        <f t="shared" ref="F169:F179" si="26">IF(E169/D169*100&gt;130,130,E169/D169*100)</f>
        <v>100</v>
      </c>
      <c r="G169" s="334" t="s">
        <v>10</v>
      </c>
      <c r="H169" s="301"/>
      <c r="I169" s="301"/>
      <c r="J169" s="301"/>
      <c r="K169" s="177"/>
    </row>
    <row r="170" spans="1:86" ht="31.5">
      <c r="A170" s="655"/>
      <c r="B170" s="652"/>
      <c r="C170" s="368" t="s">
        <v>343</v>
      </c>
      <c r="D170" s="250">
        <v>100</v>
      </c>
      <c r="E170" s="250">
        <v>100</v>
      </c>
      <c r="F170" s="315">
        <f t="shared" si="26"/>
        <v>100</v>
      </c>
      <c r="G170" s="334" t="s">
        <v>10</v>
      </c>
      <c r="H170" s="301"/>
      <c r="I170" s="301"/>
      <c r="J170" s="301"/>
      <c r="K170" s="177"/>
    </row>
    <row r="171" spans="1:86" ht="47.25">
      <c r="A171" s="655"/>
      <c r="B171" s="652"/>
      <c r="C171" s="332" t="s">
        <v>345</v>
      </c>
      <c r="D171" s="250">
        <v>100</v>
      </c>
      <c r="E171" s="250">
        <v>100</v>
      </c>
      <c r="F171" s="315">
        <f t="shared" si="26"/>
        <v>100</v>
      </c>
      <c r="G171" s="334" t="s">
        <v>10</v>
      </c>
      <c r="H171" s="301"/>
      <c r="I171" s="301"/>
      <c r="J171" s="301"/>
      <c r="K171" s="177"/>
    </row>
    <row r="172" spans="1:86" ht="31.5">
      <c r="A172" s="655"/>
      <c r="B172" s="652"/>
      <c r="C172" s="367" t="s">
        <v>133</v>
      </c>
      <c r="D172" s="250"/>
      <c r="E172" s="250"/>
      <c r="F172" s="315"/>
      <c r="G172" s="334"/>
      <c r="H172" s="301"/>
      <c r="I172" s="301"/>
      <c r="J172" s="301"/>
      <c r="K172" s="177"/>
    </row>
    <row r="173" spans="1:86" ht="47.25">
      <c r="A173" s="655"/>
      <c r="B173" s="652"/>
      <c r="C173" s="346" t="s">
        <v>346</v>
      </c>
      <c r="D173" s="250">
        <v>100</v>
      </c>
      <c r="E173" s="250">
        <v>83.3</v>
      </c>
      <c r="F173" s="315">
        <f t="shared" si="26"/>
        <v>83.3</v>
      </c>
      <c r="G173" s="334" t="s">
        <v>10</v>
      </c>
      <c r="H173" s="301"/>
      <c r="I173" s="301"/>
      <c r="J173" s="301"/>
      <c r="K173" s="177"/>
    </row>
    <row r="174" spans="1:86" ht="31.5">
      <c r="A174" s="655"/>
      <c r="B174" s="652"/>
      <c r="C174" s="368" t="s">
        <v>134</v>
      </c>
      <c r="D174" s="250"/>
      <c r="E174" s="250"/>
      <c r="F174" s="315"/>
      <c r="G174" s="334"/>
      <c r="H174" s="301"/>
      <c r="I174" s="301"/>
      <c r="J174" s="301"/>
      <c r="K174" s="177"/>
    </row>
    <row r="175" spans="1:86" ht="47.25">
      <c r="A175" s="655"/>
      <c r="B175" s="652"/>
      <c r="C175" s="332" t="s">
        <v>347</v>
      </c>
      <c r="D175" s="250">
        <v>100</v>
      </c>
      <c r="E175" s="250">
        <v>96.4</v>
      </c>
      <c r="F175" s="315">
        <f t="shared" si="26"/>
        <v>96.4</v>
      </c>
      <c r="G175" s="334" t="s">
        <v>10</v>
      </c>
      <c r="H175" s="301"/>
      <c r="I175" s="301"/>
      <c r="J175" s="301"/>
      <c r="K175" s="177"/>
    </row>
    <row r="176" spans="1:86">
      <c r="A176" s="655"/>
      <c r="B176" s="652"/>
      <c r="C176" s="367" t="s">
        <v>136</v>
      </c>
      <c r="D176" s="250"/>
      <c r="E176" s="250"/>
      <c r="F176" s="315"/>
      <c r="G176" s="334"/>
      <c r="H176" s="301"/>
      <c r="I176" s="301"/>
      <c r="J176" s="301"/>
      <c r="K176" s="177"/>
    </row>
    <row r="177" spans="1:11" ht="47.25">
      <c r="A177" s="655"/>
      <c r="B177" s="652"/>
      <c r="C177" s="346" t="s">
        <v>319</v>
      </c>
      <c r="D177" s="250">
        <v>100</v>
      </c>
      <c r="E177" s="250">
        <v>100</v>
      </c>
      <c r="F177" s="315">
        <f t="shared" si="26"/>
        <v>100</v>
      </c>
      <c r="G177" s="334" t="s">
        <v>10</v>
      </c>
      <c r="H177" s="301"/>
      <c r="I177" s="301"/>
      <c r="J177" s="301"/>
      <c r="K177" s="177"/>
    </row>
    <row r="178" spans="1:11" ht="62.25" customHeight="1">
      <c r="A178" s="655"/>
      <c r="B178" s="652"/>
      <c r="C178" s="353" t="s">
        <v>348</v>
      </c>
      <c r="D178" s="250">
        <v>90</v>
      </c>
      <c r="E178" s="250">
        <v>80</v>
      </c>
      <c r="F178" s="315">
        <f t="shared" si="26"/>
        <v>88.888888888888886</v>
      </c>
      <c r="G178" s="334" t="s">
        <v>10</v>
      </c>
      <c r="H178" s="301"/>
      <c r="I178" s="301"/>
      <c r="J178" s="301"/>
      <c r="K178" s="177"/>
    </row>
    <row r="179" spans="1:11" ht="78.75" customHeight="1" thickBot="1">
      <c r="A179" s="656"/>
      <c r="B179" s="653"/>
      <c r="C179" s="359" t="s">
        <v>349</v>
      </c>
      <c r="D179" s="355">
        <v>60</v>
      </c>
      <c r="E179" s="355">
        <v>94.1</v>
      </c>
      <c r="F179" s="313">
        <f t="shared" si="26"/>
        <v>130</v>
      </c>
      <c r="G179" s="338" t="s">
        <v>10</v>
      </c>
      <c r="H179" s="300"/>
      <c r="I179" s="300"/>
      <c r="J179" s="300"/>
      <c r="K179" s="178"/>
    </row>
    <row r="180" spans="1:11" ht="16.5" thickBot="1">
      <c r="A180" s="182"/>
      <c r="B180" s="50" t="s">
        <v>7</v>
      </c>
      <c r="C180" s="369" t="s">
        <v>227</v>
      </c>
      <c r="D180" s="293" t="s">
        <v>11</v>
      </c>
      <c r="E180" s="330" t="s">
        <v>11</v>
      </c>
      <c r="F180" s="293" t="s">
        <v>10</v>
      </c>
      <c r="G180" s="129">
        <f>(SUM(F167:F179))/8</f>
        <v>99.82361111111112</v>
      </c>
      <c r="H180" s="104">
        <v>31</v>
      </c>
      <c r="I180" s="104">
        <v>31</v>
      </c>
      <c r="J180" s="41">
        <f>I180/H180*100</f>
        <v>100</v>
      </c>
      <c r="K180" s="178">
        <f>(J180+G180)/2</f>
        <v>99.91180555555556</v>
      </c>
    </row>
    <row r="181" spans="1:11" ht="24.75" customHeight="1" thickBot="1">
      <c r="A181" s="637" t="s">
        <v>12</v>
      </c>
      <c r="B181" s="638"/>
      <c r="C181" s="638"/>
      <c r="D181" s="638"/>
      <c r="E181" s="638"/>
      <c r="F181" s="638"/>
      <c r="G181" s="638"/>
      <c r="H181" s="102"/>
      <c r="I181" s="102"/>
      <c r="J181" s="102"/>
      <c r="K181" s="242"/>
    </row>
    <row r="182" spans="1:11" s="102" customFormat="1" ht="17.25" customHeight="1">
      <c r="A182" s="648" t="s">
        <v>128</v>
      </c>
      <c r="B182" s="651" t="s">
        <v>124</v>
      </c>
      <c r="C182" s="322" t="s">
        <v>107</v>
      </c>
      <c r="D182" s="22"/>
      <c r="E182" s="23"/>
      <c r="F182" s="181"/>
      <c r="G182" s="22"/>
      <c r="H182" s="145"/>
      <c r="I182" s="145"/>
      <c r="J182" s="146"/>
      <c r="K182" s="341"/>
    </row>
    <row r="183" spans="1:11" s="102" customFormat="1" ht="63">
      <c r="A183" s="649"/>
      <c r="B183" s="652"/>
      <c r="C183" s="7" t="s">
        <v>340</v>
      </c>
      <c r="D183" s="5">
        <v>11</v>
      </c>
      <c r="E183" s="254">
        <v>7.9</v>
      </c>
      <c r="F183" s="315">
        <f>IF(D183/E183*100&gt;130,130,D183/E183*100)</f>
        <v>130</v>
      </c>
      <c r="G183" s="5" t="s">
        <v>6</v>
      </c>
      <c r="H183" s="147"/>
      <c r="I183" s="147"/>
      <c r="J183" s="148"/>
      <c r="K183" s="344"/>
    </row>
    <row r="184" spans="1:11" s="102" customFormat="1" ht="47.25">
      <c r="A184" s="649"/>
      <c r="B184" s="652"/>
      <c r="C184" s="7" t="s">
        <v>378</v>
      </c>
      <c r="D184" s="5">
        <v>100</v>
      </c>
      <c r="E184" s="254">
        <v>99.9</v>
      </c>
      <c r="F184" s="419">
        <v>99.9</v>
      </c>
      <c r="G184" s="5" t="s">
        <v>6</v>
      </c>
      <c r="H184" s="147"/>
      <c r="I184" s="147"/>
      <c r="J184" s="148"/>
      <c r="K184" s="344"/>
    </row>
    <row r="185" spans="1:11" s="102" customFormat="1">
      <c r="A185" s="649"/>
      <c r="B185" s="652"/>
      <c r="C185" s="332" t="s">
        <v>123</v>
      </c>
      <c r="D185" s="5"/>
      <c r="E185" s="254"/>
      <c r="F185" s="24"/>
      <c r="G185" s="5"/>
      <c r="H185" s="147"/>
      <c r="I185" s="147"/>
      <c r="J185" s="148"/>
      <c r="K185" s="344"/>
    </row>
    <row r="186" spans="1:11" s="102" customFormat="1" ht="63">
      <c r="A186" s="649"/>
      <c r="B186" s="652"/>
      <c r="C186" s="353" t="s">
        <v>338</v>
      </c>
      <c r="D186" s="5">
        <v>100</v>
      </c>
      <c r="E186" s="254">
        <v>87.6</v>
      </c>
      <c r="F186" s="315">
        <f t="shared" ref="F186:F189" si="27">IF(E186/D186*100&gt;130,130,E186/D186*100)</f>
        <v>87.6</v>
      </c>
      <c r="G186" s="5" t="s">
        <v>6</v>
      </c>
      <c r="H186" s="147"/>
      <c r="I186" s="147"/>
      <c r="J186" s="148"/>
      <c r="K186" s="344"/>
    </row>
    <row r="187" spans="1:11" s="102" customFormat="1" ht="63">
      <c r="A187" s="649"/>
      <c r="B187" s="652"/>
      <c r="C187" s="353" t="s">
        <v>321</v>
      </c>
      <c r="D187" s="316">
        <v>45</v>
      </c>
      <c r="E187" s="306">
        <v>49.5</v>
      </c>
      <c r="F187" s="315">
        <f t="shared" si="27"/>
        <v>110.00000000000001</v>
      </c>
      <c r="G187" s="5" t="s">
        <v>6</v>
      </c>
      <c r="H187" s="147"/>
      <c r="I187" s="147"/>
      <c r="J187" s="148"/>
      <c r="K187" s="344"/>
    </row>
    <row r="188" spans="1:11" s="102" customFormat="1">
      <c r="A188" s="649"/>
      <c r="B188" s="652"/>
      <c r="C188" s="361" t="s">
        <v>112</v>
      </c>
      <c r="D188" s="316"/>
      <c r="E188" s="306"/>
      <c r="F188" s="417"/>
      <c r="G188" s="5"/>
      <c r="H188" s="147"/>
      <c r="I188" s="147"/>
      <c r="J188" s="148"/>
      <c r="K188" s="344"/>
    </row>
    <row r="189" spans="1:11" s="102" customFormat="1" ht="63.75" thickBot="1">
      <c r="A189" s="649"/>
      <c r="B189" s="653"/>
      <c r="C189" s="52" t="s">
        <v>341</v>
      </c>
      <c r="D189" s="20">
        <v>95</v>
      </c>
      <c r="E189" s="21">
        <v>88.1</v>
      </c>
      <c r="F189" s="53">
        <f t="shared" si="27"/>
        <v>92.73684210526315</v>
      </c>
      <c r="G189" s="20" t="s">
        <v>6</v>
      </c>
      <c r="H189" s="149"/>
      <c r="I189" s="149"/>
      <c r="J189" s="150"/>
      <c r="K189" s="349"/>
    </row>
    <row r="190" spans="1:11" s="102" customFormat="1" ht="16.5" thickBot="1">
      <c r="A190" s="650"/>
      <c r="B190" s="295" t="s">
        <v>23</v>
      </c>
      <c r="C190" s="101" t="s">
        <v>225</v>
      </c>
      <c r="D190" s="293" t="s">
        <v>11</v>
      </c>
      <c r="E190" s="330" t="s">
        <v>11</v>
      </c>
      <c r="F190" s="293" t="s">
        <v>10</v>
      </c>
      <c r="G190" s="305">
        <f>SUM(F182:F189)/5</f>
        <v>104.04736842105262</v>
      </c>
      <c r="H190" s="150">
        <v>3816</v>
      </c>
      <c r="I190" s="150">
        <v>3722</v>
      </c>
      <c r="J190" s="150">
        <f>I190/H190*100</f>
        <v>97.536687631027249</v>
      </c>
      <c r="K190" s="178">
        <f>(J190+G190)/2</f>
        <v>100.79202802603993</v>
      </c>
    </row>
    <row r="191" spans="1:11">
      <c r="A191" s="648" t="s">
        <v>27</v>
      </c>
      <c r="B191" s="651" t="s">
        <v>105</v>
      </c>
      <c r="C191" s="322" t="s">
        <v>107</v>
      </c>
      <c r="D191" s="173"/>
      <c r="E191" s="174"/>
      <c r="F191" s="174"/>
      <c r="G191" s="175"/>
      <c r="H191" s="34"/>
      <c r="I191" s="34"/>
      <c r="J191" s="38"/>
      <c r="K191" s="176"/>
    </row>
    <row r="192" spans="1:11" ht="50.25" customHeight="1">
      <c r="A192" s="649"/>
      <c r="B192" s="652"/>
      <c r="C192" s="7" t="s">
        <v>325</v>
      </c>
      <c r="D192" s="629">
        <v>8</v>
      </c>
      <c r="E192" s="315">
        <v>6.7</v>
      </c>
      <c r="F192" s="315">
        <f>IF(D192/E192*100&gt;130,130,D192/E192*100)</f>
        <v>119.40298507462686</v>
      </c>
      <c r="G192" s="42"/>
      <c r="H192" s="35"/>
      <c r="I192" s="35"/>
      <c r="J192" s="39"/>
      <c r="K192" s="177"/>
    </row>
    <row r="193" spans="1:86" ht="47.25">
      <c r="A193" s="649"/>
      <c r="B193" s="652"/>
      <c r="C193" s="7" t="s">
        <v>326</v>
      </c>
      <c r="D193" s="8">
        <v>90</v>
      </c>
      <c r="E193" s="8">
        <v>82.44</v>
      </c>
      <c r="F193" s="315">
        <f>IF(E193/D193*100&gt;130,130,E193/D193*100)</f>
        <v>91.6</v>
      </c>
      <c r="G193" s="44" t="s">
        <v>8</v>
      </c>
      <c r="H193" s="35"/>
      <c r="I193" s="35"/>
      <c r="J193" s="39"/>
      <c r="K193" s="177"/>
    </row>
    <row r="194" spans="1:86" s="135" customFormat="1" ht="15" customHeight="1">
      <c r="A194" s="649"/>
      <c r="B194" s="652"/>
      <c r="C194" s="7" t="s">
        <v>108</v>
      </c>
      <c r="D194" s="13"/>
      <c r="E194" s="12"/>
      <c r="F194" s="1"/>
      <c r="G194" s="14"/>
      <c r="H194" s="35"/>
      <c r="I194" s="35"/>
      <c r="J194" s="39"/>
      <c r="K194" s="323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</row>
    <row r="195" spans="1:86" s="135" customFormat="1" ht="63">
      <c r="A195" s="649"/>
      <c r="B195" s="652"/>
      <c r="C195" s="7" t="s">
        <v>327</v>
      </c>
      <c r="D195" s="14">
        <v>100</v>
      </c>
      <c r="E195" s="9">
        <v>98.9</v>
      </c>
      <c r="F195" s="315">
        <f>IF(E195/D195*100&gt;130,130,E195/D195*100)</f>
        <v>98.9</v>
      </c>
      <c r="G195" s="14" t="s">
        <v>8</v>
      </c>
      <c r="H195" s="35"/>
      <c r="I195" s="35"/>
      <c r="J195" s="39"/>
      <c r="K195" s="323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</row>
    <row r="196" spans="1:86" ht="47.25" customHeight="1">
      <c r="A196" s="649"/>
      <c r="B196" s="652"/>
      <c r="C196" s="7" t="s">
        <v>321</v>
      </c>
      <c r="D196" s="8">
        <v>95</v>
      </c>
      <c r="E196" s="8">
        <v>86</v>
      </c>
      <c r="F196" s="315">
        <f t="shared" ref="F196" si="28">IF(E196/D196*100&gt;130,130,E196/D196*100)</f>
        <v>90.526315789473685</v>
      </c>
      <c r="G196" s="14" t="s">
        <v>8</v>
      </c>
      <c r="H196" s="35"/>
      <c r="I196" s="35"/>
      <c r="J196" s="39"/>
      <c r="K196" s="177"/>
    </row>
    <row r="197" spans="1:86">
      <c r="A197" s="649"/>
      <c r="B197" s="652"/>
      <c r="C197" s="11" t="s">
        <v>109</v>
      </c>
      <c r="D197" s="8"/>
      <c r="E197" s="10"/>
      <c r="F197" s="315"/>
      <c r="G197" s="14"/>
      <c r="H197" s="35"/>
      <c r="I197" s="35"/>
      <c r="J197" s="39"/>
      <c r="K197" s="177"/>
    </row>
    <row r="198" spans="1:86" ht="100.5" customHeight="1" thickBot="1">
      <c r="A198" s="649"/>
      <c r="B198" s="668"/>
      <c r="C198" s="245" t="s">
        <v>328</v>
      </c>
      <c r="D198" s="53">
        <v>99.9</v>
      </c>
      <c r="E198" s="248">
        <v>100</v>
      </c>
      <c r="F198" s="53">
        <f t="shared" ref="F198" si="29">IF(E198/D198*100&gt;130,130,E198/D198*100)</f>
        <v>100.10010010010009</v>
      </c>
      <c r="G198" s="249" t="s">
        <v>8</v>
      </c>
      <c r="H198" s="35"/>
      <c r="I198" s="35"/>
      <c r="J198" s="39"/>
      <c r="K198" s="178"/>
    </row>
    <row r="199" spans="1:86" s="139" customFormat="1" ht="15.75" customHeight="1" thickBot="1">
      <c r="A199" s="650"/>
      <c r="B199" s="50" t="s">
        <v>7</v>
      </c>
      <c r="C199" s="99" t="s">
        <v>225</v>
      </c>
      <c r="D199" s="51" t="s">
        <v>9</v>
      </c>
      <c r="E199" s="113" t="s">
        <v>8</v>
      </c>
      <c r="F199" s="622" t="s">
        <v>8</v>
      </c>
      <c r="G199" s="542">
        <f>(SUM(F191:F198))/5</f>
        <v>100.10588019284012</v>
      </c>
      <c r="H199" s="36">
        <v>5557</v>
      </c>
      <c r="I199" s="36">
        <v>5545</v>
      </c>
      <c r="J199" s="41">
        <f>I199/H199*100</f>
        <v>99.784056145402204</v>
      </c>
      <c r="K199" s="178">
        <f>(J199+G199)/2</f>
        <v>99.944968169121154</v>
      </c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</row>
    <row r="200" spans="1:86" s="135" customFormat="1" ht="15" customHeight="1">
      <c r="A200" s="648" t="s">
        <v>28</v>
      </c>
      <c r="B200" s="651" t="s">
        <v>106</v>
      </c>
      <c r="C200" s="7" t="s">
        <v>107</v>
      </c>
      <c r="D200" s="29"/>
      <c r="E200" s="315"/>
      <c r="F200" s="315"/>
      <c r="G200" s="43"/>
      <c r="H200" s="35"/>
      <c r="I200" s="35"/>
      <c r="J200" s="39"/>
      <c r="K200" s="323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</row>
    <row r="201" spans="1:86" s="135" customFormat="1" ht="63">
      <c r="A201" s="649"/>
      <c r="B201" s="652"/>
      <c r="C201" s="7" t="s">
        <v>329</v>
      </c>
      <c r="D201" s="629">
        <v>7</v>
      </c>
      <c r="E201" s="315">
        <v>7.9</v>
      </c>
      <c r="F201" s="315">
        <f>IF(D201/E201*100&gt;130,130,D201/E201*100)</f>
        <v>88.60759493670885</v>
      </c>
      <c r="G201" s="44" t="s">
        <v>8</v>
      </c>
      <c r="H201" s="35"/>
      <c r="I201" s="35"/>
      <c r="J201" s="39"/>
      <c r="K201" s="323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</row>
    <row r="202" spans="1:86" s="135" customFormat="1" ht="47.25">
      <c r="A202" s="649"/>
      <c r="B202" s="652"/>
      <c r="C202" s="7" t="s">
        <v>326</v>
      </c>
      <c r="D202" s="8">
        <v>70</v>
      </c>
      <c r="E202" s="8">
        <v>80.3</v>
      </c>
      <c r="F202" s="315">
        <f>IF(E202/D202*100&gt;130,130,E202/D202*100)</f>
        <v>114.71428571428571</v>
      </c>
      <c r="G202" s="44" t="s">
        <v>8</v>
      </c>
      <c r="H202" s="35"/>
      <c r="I202" s="35"/>
      <c r="J202" s="39"/>
      <c r="K202" s="323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</row>
    <row r="203" spans="1:86" s="135" customFormat="1" ht="15" customHeight="1">
      <c r="A203" s="649"/>
      <c r="B203" s="652"/>
      <c r="C203" s="7" t="s">
        <v>108</v>
      </c>
      <c r="D203" s="13"/>
      <c r="E203" s="12"/>
      <c r="F203" s="1"/>
      <c r="G203" s="14"/>
      <c r="H203" s="35"/>
      <c r="I203" s="35"/>
      <c r="J203" s="39"/>
      <c r="K203" s="323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</row>
    <row r="204" spans="1:86" s="135" customFormat="1" ht="47.25">
      <c r="A204" s="649"/>
      <c r="B204" s="652"/>
      <c r="C204" s="7" t="s">
        <v>319</v>
      </c>
      <c r="D204" s="14">
        <v>100</v>
      </c>
      <c r="E204" s="9">
        <v>100</v>
      </c>
      <c r="F204" s="315">
        <f>IF(E204/D204*100&gt;130,130,E204/D204*100)</f>
        <v>100</v>
      </c>
      <c r="G204" s="14" t="s">
        <v>8</v>
      </c>
      <c r="H204" s="35"/>
      <c r="I204" s="35"/>
      <c r="J204" s="39"/>
      <c r="K204" s="323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</row>
    <row r="205" spans="1:86" s="135" customFormat="1" ht="45.75" customHeight="1">
      <c r="A205" s="649"/>
      <c r="B205" s="652"/>
      <c r="C205" s="7" t="s">
        <v>321</v>
      </c>
      <c r="D205" s="8">
        <v>95</v>
      </c>
      <c r="E205" s="8">
        <v>96</v>
      </c>
      <c r="F205" s="315">
        <f>IF(E205/D205*100&gt;130,130,E205/D205*100)</f>
        <v>101.05263157894737</v>
      </c>
      <c r="G205" s="14" t="s">
        <v>8</v>
      </c>
      <c r="H205" s="35"/>
      <c r="I205" s="35"/>
      <c r="J205" s="39"/>
      <c r="K205" s="323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</row>
    <row r="206" spans="1:86" s="135" customFormat="1">
      <c r="A206" s="649"/>
      <c r="B206" s="652"/>
      <c r="C206" s="11" t="s">
        <v>110</v>
      </c>
      <c r="D206" s="8"/>
      <c r="E206" s="10"/>
      <c r="F206" s="315"/>
      <c r="G206" s="14"/>
      <c r="H206" s="35"/>
      <c r="I206" s="35"/>
      <c r="J206" s="39"/>
      <c r="K206" s="323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</row>
    <row r="207" spans="1:86" s="135" customFormat="1" ht="94.5">
      <c r="A207" s="649"/>
      <c r="B207" s="652"/>
      <c r="C207" s="324" t="s">
        <v>379</v>
      </c>
      <c r="D207" s="14">
        <v>95</v>
      </c>
      <c r="E207" s="24">
        <v>99.9</v>
      </c>
      <c r="F207" s="315">
        <f>IF(E207/D207*100&gt;130,130,E207/D207*100)</f>
        <v>105.15789473684211</v>
      </c>
      <c r="G207" s="14" t="s">
        <v>8</v>
      </c>
      <c r="H207" s="35"/>
      <c r="I207" s="35"/>
      <c r="J207" s="39"/>
      <c r="K207" s="323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</row>
    <row r="208" spans="1:86" s="135" customFormat="1">
      <c r="A208" s="649"/>
      <c r="B208" s="652"/>
      <c r="C208" s="28" t="s">
        <v>423</v>
      </c>
      <c r="D208" s="9"/>
      <c r="E208" s="15"/>
      <c r="F208" s="9"/>
      <c r="G208" s="14"/>
      <c r="H208" s="35"/>
      <c r="I208" s="35"/>
      <c r="J208" s="39"/>
      <c r="K208" s="323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</row>
    <row r="209" spans="1:86" s="135" customFormat="1" ht="32.25" thickBot="1">
      <c r="A209" s="649"/>
      <c r="B209" s="653"/>
      <c r="C209" s="81" t="s">
        <v>322</v>
      </c>
      <c r="D209" s="57">
        <v>10</v>
      </c>
      <c r="E209" s="58" t="s">
        <v>481</v>
      </c>
      <c r="F209" s="315">
        <f>IF(D209/E209*100&gt;130,130,D209/E209*100)</f>
        <v>101.01010101010101</v>
      </c>
      <c r="G209" s="249" t="s">
        <v>8</v>
      </c>
      <c r="H209" s="55"/>
      <c r="I209" s="55"/>
      <c r="J209" s="54"/>
      <c r="K209" s="198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</row>
    <row r="210" spans="1:86" s="135" customFormat="1" ht="15.75" customHeight="1" thickBot="1">
      <c r="A210" s="650"/>
      <c r="B210" s="295" t="s">
        <v>7</v>
      </c>
      <c r="C210" s="325" t="s">
        <v>225</v>
      </c>
      <c r="D210" s="293" t="s">
        <v>11</v>
      </c>
      <c r="E210" s="326" t="s">
        <v>11</v>
      </c>
      <c r="F210" s="541" t="s">
        <v>10</v>
      </c>
      <c r="G210" s="100">
        <f>(SUM(F200:F209))/6</f>
        <v>101.75708466281418</v>
      </c>
      <c r="H210" s="55">
        <v>5672</v>
      </c>
      <c r="I210" s="55">
        <v>5663</v>
      </c>
      <c r="J210" s="54">
        <f>I210/H210*100</f>
        <v>99.841325811001411</v>
      </c>
      <c r="K210" s="178">
        <f>(J210+G210)/2</f>
        <v>100.7992052369078</v>
      </c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</row>
    <row r="211" spans="1:86">
      <c r="A211" s="648" t="s">
        <v>125</v>
      </c>
      <c r="B211" s="651" t="s">
        <v>354</v>
      </c>
      <c r="C211" s="7" t="s">
        <v>107</v>
      </c>
      <c r="D211" s="29"/>
      <c r="E211" s="315"/>
      <c r="F211" s="315"/>
      <c r="G211" s="46"/>
      <c r="H211" s="35"/>
      <c r="I211" s="35"/>
      <c r="J211" s="40"/>
      <c r="K211" s="177"/>
    </row>
    <row r="212" spans="1:86" ht="63">
      <c r="A212" s="649"/>
      <c r="B212" s="652"/>
      <c r="C212" s="7" t="s">
        <v>330</v>
      </c>
      <c r="D212" s="29">
        <v>6</v>
      </c>
      <c r="E212" s="315">
        <v>6.2</v>
      </c>
      <c r="F212" s="315">
        <f>IF(D212/E212*100&gt;130,130,D212/E212*100)</f>
        <v>96.774193548387089</v>
      </c>
      <c r="G212" s="45" t="s">
        <v>8</v>
      </c>
      <c r="H212" s="35"/>
      <c r="I212" s="35"/>
      <c r="J212" s="40"/>
      <c r="K212" s="177"/>
    </row>
    <row r="213" spans="1:86" ht="47.25">
      <c r="A213" s="649"/>
      <c r="B213" s="652"/>
      <c r="C213" s="7" t="s">
        <v>331</v>
      </c>
      <c r="D213" s="8">
        <v>60</v>
      </c>
      <c r="E213" s="8">
        <v>69.2</v>
      </c>
      <c r="F213" s="315">
        <f>IF(E213/D213*100&gt;130,130,E213/D213*100)</f>
        <v>115.33333333333333</v>
      </c>
      <c r="G213" s="47" t="s">
        <v>8</v>
      </c>
      <c r="H213" s="35"/>
      <c r="I213" s="35"/>
      <c r="J213" s="40"/>
      <c r="K213" s="177"/>
    </row>
    <row r="214" spans="1:86">
      <c r="A214" s="649"/>
      <c r="B214" s="652"/>
      <c r="C214" s="7" t="s">
        <v>108</v>
      </c>
      <c r="D214" s="13"/>
      <c r="E214" s="12"/>
      <c r="F214" s="1"/>
      <c r="G214" s="48"/>
      <c r="H214" s="35"/>
      <c r="I214" s="35"/>
      <c r="J214" s="40"/>
      <c r="K214" s="177"/>
    </row>
    <row r="215" spans="1:86" ht="63">
      <c r="A215" s="649"/>
      <c r="B215" s="652"/>
      <c r="C215" s="7" t="s">
        <v>327</v>
      </c>
      <c r="D215" s="14">
        <v>100</v>
      </c>
      <c r="E215" s="9">
        <v>100</v>
      </c>
      <c r="F215" s="315">
        <f t="shared" ref="F215:F219" si="30">IF(E215/D215*100&gt;130,130,E215/D215*100)</f>
        <v>100</v>
      </c>
      <c r="G215" s="45" t="s">
        <v>8</v>
      </c>
      <c r="H215" s="35"/>
      <c r="I215" s="35"/>
      <c r="J215" s="40"/>
      <c r="K215" s="177"/>
    </row>
    <row r="216" spans="1:86" ht="63">
      <c r="A216" s="649"/>
      <c r="B216" s="652"/>
      <c r="C216" s="7" t="s">
        <v>321</v>
      </c>
      <c r="D216" s="8">
        <v>95</v>
      </c>
      <c r="E216" s="8">
        <v>97.3</v>
      </c>
      <c r="F216" s="315">
        <f t="shared" si="30"/>
        <v>102.42105263157895</v>
      </c>
      <c r="G216" s="45" t="s">
        <v>8</v>
      </c>
      <c r="H216" s="35"/>
      <c r="I216" s="35"/>
      <c r="J216" s="40"/>
      <c r="K216" s="177"/>
    </row>
    <row r="217" spans="1:86">
      <c r="A217" s="649"/>
      <c r="B217" s="652"/>
      <c r="C217" s="11" t="s">
        <v>110</v>
      </c>
      <c r="D217" s="8"/>
      <c r="E217" s="10"/>
      <c r="F217" s="315"/>
      <c r="G217" s="45"/>
      <c r="H217" s="35"/>
      <c r="I217" s="35"/>
      <c r="J217" s="40"/>
      <c r="K217" s="177"/>
    </row>
    <row r="218" spans="1:86" ht="47.25" customHeight="1">
      <c r="A218" s="649"/>
      <c r="B218" s="652"/>
      <c r="C218" s="28" t="s">
        <v>324</v>
      </c>
      <c r="D218" s="19">
        <v>98</v>
      </c>
      <c r="E218" s="124" t="s">
        <v>361</v>
      </c>
      <c r="F218" s="417">
        <f t="shared" si="30"/>
        <v>100.51020408163265</v>
      </c>
      <c r="G218" s="49" t="s">
        <v>6</v>
      </c>
      <c r="H218" s="35"/>
      <c r="I218" s="35"/>
      <c r="J218" s="40"/>
      <c r="K218" s="177"/>
    </row>
    <row r="219" spans="1:86" ht="98.25" customHeight="1">
      <c r="A219" s="649"/>
      <c r="B219" s="652"/>
      <c r="C219" s="327" t="s">
        <v>332</v>
      </c>
      <c r="D219" s="19">
        <v>90</v>
      </c>
      <c r="E219" s="124" t="s">
        <v>482</v>
      </c>
      <c r="F219" s="417">
        <f t="shared" si="30"/>
        <v>100.8888888888889</v>
      </c>
      <c r="G219" s="49" t="s">
        <v>6</v>
      </c>
      <c r="H219" s="35"/>
      <c r="I219" s="35"/>
      <c r="J219" s="40"/>
      <c r="K219" s="177"/>
    </row>
    <row r="220" spans="1:86" ht="94.5">
      <c r="A220" s="649"/>
      <c r="B220" s="652"/>
      <c r="C220" s="327" t="s">
        <v>333</v>
      </c>
      <c r="D220" s="5">
        <v>80</v>
      </c>
      <c r="E220" s="124" t="s">
        <v>483</v>
      </c>
      <c r="F220" s="315">
        <f t="shared" ref="F220" si="31">IF(E220/D220*100&gt;130,130,E220/D220*100)</f>
        <v>76.25</v>
      </c>
      <c r="G220" s="49" t="s">
        <v>6</v>
      </c>
      <c r="H220" s="35"/>
      <c r="I220" s="35"/>
      <c r="J220" s="40"/>
      <c r="K220" s="177"/>
    </row>
    <row r="221" spans="1:86">
      <c r="A221" s="649"/>
      <c r="B221" s="652"/>
      <c r="C221" s="28" t="s">
        <v>424</v>
      </c>
      <c r="D221" s="9"/>
      <c r="E221" s="15"/>
      <c r="F221" s="9"/>
      <c r="G221" s="5"/>
      <c r="H221" s="35"/>
      <c r="I221" s="35"/>
      <c r="J221" s="40"/>
      <c r="K221" s="177"/>
    </row>
    <row r="222" spans="1:86" ht="32.25" thickBot="1">
      <c r="A222" s="649"/>
      <c r="B222" s="328"/>
      <c r="C222" s="81" t="s">
        <v>323</v>
      </c>
      <c r="D222" s="57">
        <v>7</v>
      </c>
      <c r="E222" s="58" t="s">
        <v>484</v>
      </c>
      <c r="F222" s="53">
        <f>IF(D222/E222*100&gt;130,130,D222/E222*100)</f>
        <v>127.27272727272727</v>
      </c>
      <c r="G222" s="227" t="s">
        <v>6</v>
      </c>
      <c r="H222" s="55"/>
      <c r="I222" s="55"/>
      <c r="J222" s="59"/>
      <c r="K222" s="178"/>
    </row>
    <row r="223" spans="1:86" ht="16.5" thickBot="1">
      <c r="A223" s="650"/>
      <c r="B223" s="50" t="s">
        <v>7</v>
      </c>
      <c r="C223" s="329" t="s">
        <v>225</v>
      </c>
      <c r="D223" s="293" t="s">
        <v>11</v>
      </c>
      <c r="E223" s="330" t="s">
        <v>11</v>
      </c>
      <c r="F223" s="293" t="s">
        <v>10</v>
      </c>
      <c r="G223" s="370">
        <f>SUM(F211:F222)/8</f>
        <v>102.43129996956853</v>
      </c>
      <c r="H223" s="55">
        <v>2005</v>
      </c>
      <c r="I223" s="55">
        <v>1998</v>
      </c>
      <c r="J223" s="59">
        <f>I223/H223*100</f>
        <v>99.650872817955118</v>
      </c>
      <c r="K223" s="178">
        <f>(J223+G223)/2</f>
        <v>101.04108639376182</v>
      </c>
    </row>
    <row r="224" spans="1:86" s="429" customFormat="1" ht="47.25" customHeight="1">
      <c r="A224" s="657" t="s">
        <v>126</v>
      </c>
      <c r="B224" s="645" t="s">
        <v>111</v>
      </c>
      <c r="C224" s="420" t="s">
        <v>358</v>
      </c>
      <c r="D224" s="421">
        <v>100</v>
      </c>
      <c r="E224" s="625">
        <v>95</v>
      </c>
      <c r="F224" s="423">
        <f>IF(E224/D224*100&gt;130,130,E224/D224*100)</f>
        <v>95</v>
      </c>
      <c r="G224" s="433" t="s">
        <v>10</v>
      </c>
      <c r="H224" s="665"/>
      <c r="I224" s="665"/>
      <c r="J224" s="802"/>
      <c r="K224" s="805"/>
      <c r="L224" s="428"/>
      <c r="M224" s="428"/>
      <c r="N224" s="428"/>
      <c r="O224" s="428"/>
      <c r="P224" s="428"/>
      <c r="Q224" s="428"/>
      <c r="R224" s="428"/>
      <c r="S224" s="428"/>
      <c r="T224" s="428"/>
      <c r="U224" s="428"/>
      <c r="V224" s="428"/>
      <c r="W224" s="428"/>
      <c r="X224" s="428"/>
      <c r="Y224" s="428"/>
      <c r="Z224" s="428"/>
      <c r="AA224" s="428"/>
      <c r="AB224" s="428"/>
      <c r="AC224" s="428"/>
      <c r="AD224" s="428"/>
      <c r="AE224" s="428"/>
      <c r="AF224" s="428"/>
      <c r="AG224" s="428"/>
      <c r="AH224" s="428"/>
      <c r="AI224" s="428"/>
      <c r="AJ224" s="428"/>
      <c r="AK224" s="428"/>
      <c r="AL224" s="428"/>
      <c r="AM224" s="428"/>
      <c r="AN224" s="428"/>
      <c r="AO224" s="428"/>
      <c r="AP224" s="428"/>
      <c r="AQ224" s="428"/>
      <c r="AR224" s="428"/>
      <c r="AS224" s="428"/>
      <c r="AT224" s="428"/>
      <c r="AU224" s="428"/>
      <c r="AV224" s="428"/>
      <c r="AW224" s="428"/>
      <c r="AX224" s="428"/>
      <c r="AY224" s="428"/>
      <c r="AZ224" s="428"/>
      <c r="BA224" s="428"/>
      <c r="BB224" s="428"/>
      <c r="BC224" s="428"/>
      <c r="BD224" s="428"/>
      <c r="BE224" s="428"/>
      <c r="BF224" s="428"/>
      <c r="BG224" s="428"/>
      <c r="BH224" s="428"/>
      <c r="BI224" s="428"/>
      <c r="BJ224" s="428"/>
      <c r="BK224" s="428"/>
      <c r="BL224" s="428"/>
      <c r="BM224" s="428"/>
      <c r="BN224" s="428"/>
      <c r="BO224" s="428"/>
      <c r="BP224" s="428"/>
      <c r="BQ224" s="428"/>
      <c r="BR224" s="428"/>
      <c r="BS224" s="428"/>
      <c r="BT224" s="428"/>
      <c r="BU224" s="428"/>
      <c r="BV224" s="428"/>
      <c r="BW224" s="428"/>
      <c r="BX224" s="428"/>
      <c r="BY224" s="428"/>
      <c r="BZ224" s="428"/>
      <c r="CA224" s="428"/>
      <c r="CB224" s="428"/>
      <c r="CC224" s="428"/>
      <c r="CD224" s="428"/>
      <c r="CE224" s="428"/>
      <c r="CF224" s="428"/>
      <c r="CG224" s="428"/>
      <c r="CH224" s="428"/>
    </row>
    <row r="225" spans="1:86" s="429" customFormat="1" ht="32.25" customHeight="1">
      <c r="A225" s="658"/>
      <c r="B225" s="646"/>
      <c r="C225" s="430" t="s">
        <v>113</v>
      </c>
      <c r="D225" s="431"/>
      <c r="E225" s="432"/>
      <c r="F225" s="432"/>
      <c r="G225" s="433" t="s">
        <v>10</v>
      </c>
      <c r="H225" s="666"/>
      <c r="I225" s="666"/>
      <c r="J225" s="803"/>
      <c r="K225" s="806"/>
      <c r="L225" s="428"/>
      <c r="M225" s="428"/>
      <c r="N225" s="428"/>
      <c r="O225" s="428"/>
      <c r="P225" s="428"/>
      <c r="Q225" s="428"/>
      <c r="R225" s="428"/>
      <c r="S225" s="428"/>
      <c r="T225" s="428"/>
      <c r="U225" s="428"/>
      <c r="V225" s="428"/>
      <c r="W225" s="428"/>
      <c r="X225" s="428"/>
      <c r="Y225" s="428"/>
      <c r="Z225" s="428"/>
      <c r="AA225" s="428"/>
      <c r="AB225" s="428"/>
      <c r="AC225" s="428"/>
      <c r="AD225" s="428"/>
      <c r="AE225" s="428"/>
      <c r="AF225" s="428"/>
      <c r="AG225" s="428"/>
      <c r="AH225" s="428"/>
      <c r="AI225" s="428"/>
      <c r="AJ225" s="428"/>
      <c r="AK225" s="428"/>
      <c r="AL225" s="428"/>
      <c r="AM225" s="428"/>
      <c r="AN225" s="428"/>
      <c r="AO225" s="428"/>
      <c r="AP225" s="428"/>
      <c r="AQ225" s="428"/>
      <c r="AR225" s="428"/>
      <c r="AS225" s="428"/>
      <c r="AT225" s="428"/>
      <c r="AU225" s="428"/>
      <c r="AV225" s="428"/>
      <c r="AW225" s="428"/>
      <c r="AX225" s="428"/>
      <c r="AY225" s="428"/>
      <c r="AZ225" s="428"/>
      <c r="BA225" s="428"/>
      <c r="BB225" s="428"/>
      <c r="BC225" s="428"/>
      <c r="BD225" s="428"/>
      <c r="BE225" s="428"/>
      <c r="BF225" s="428"/>
      <c r="BG225" s="428"/>
      <c r="BH225" s="428"/>
      <c r="BI225" s="428"/>
      <c r="BJ225" s="428"/>
      <c r="BK225" s="428"/>
      <c r="BL225" s="428"/>
      <c r="BM225" s="428"/>
      <c r="BN225" s="428"/>
      <c r="BO225" s="428"/>
      <c r="BP225" s="428"/>
      <c r="BQ225" s="428"/>
      <c r="BR225" s="428"/>
      <c r="BS225" s="428"/>
      <c r="BT225" s="428"/>
      <c r="BU225" s="428"/>
      <c r="BV225" s="428"/>
      <c r="BW225" s="428"/>
      <c r="BX225" s="428"/>
      <c r="BY225" s="428"/>
      <c r="BZ225" s="428"/>
      <c r="CA225" s="428"/>
      <c r="CB225" s="428"/>
      <c r="CC225" s="428"/>
      <c r="CD225" s="428"/>
      <c r="CE225" s="428"/>
      <c r="CF225" s="428"/>
      <c r="CG225" s="428"/>
      <c r="CH225" s="428"/>
    </row>
    <row r="226" spans="1:86" s="429" customFormat="1" ht="63">
      <c r="A226" s="658"/>
      <c r="B226" s="646"/>
      <c r="C226" s="436" t="s">
        <v>359</v>
      </c>
      <c r="D226" s="431">
        <v>50</v>
      </c>
      <c r="E226" s="432">
        <v>45</v>
      </c>
      <c r="F226" s="432">
        <f>IF(E226/D226*100&gt;130,130,E226/D226*100)</f>
        <v>90</v>
      </c>
      <c r="G226" s="433" t="s">
        <v>10</v>
      </c>
      <c r="H226" s="666"/>
      <c r="I226" s="666"/>
      <c r="J226" s="803"/>
      <c r="K226" s="806"/>
      <c r="L226" s="428"/>
      <c r="M226" s="428"/>
      <c r="N226" s="428"/>
      <c r="O226" s="428"/>
      <c r="P226" s="428"/>
      <c r="Q226" s="428"/>
      <c r="R226" s="428"/>
      <c r="S226" s="428"/>
      <c r="T226" s="428"/>
      <c r="U226" s="428"/>
      <c r="V226" s="428"/>
      <c r="W226" s="428"/>
      <c r="X226" s="428"/>
      <c r="Y226" s="428"/>
      <c r="Z226" s="428"/>
      <c r="AA226" s="428"/>
      <c r="AB226" s="428"/>
      <c r="AC226" s="428"/>
      <c r="AD226" s="428"/>
      <c r="AE226" s="428"/>
      <c r="AF226" s="428"/>
      <c r="AG226" s="428"/>
      <c r="AH226" s="428"/>
      <c r="AI226" s="428"/>
      <c r="AJ226" s="428"/>
      <c r="AK226" s="428"/>
      <c r="AL226" s="428"/>
      <c r="AM226" s="428"/>
      <c r="AN226" s="428"/>
      <c r="AO226" s="428"/>
      <c r="AP226" s="428"/>
      <c r="AQ226" s="428"/>
      <c r="AR226" s="428"/>
      <c r="AS226" s="428"/>
      <c r="AT226" s="428"/>
      <c r="AU226" s="428"/>
      <c r="AV226" s="428"/>
      <c r="AW226" s="428"/>
      <c r="AX226" s="428"/>
      <c r="AY226" s="428"/>
      <c r="AZ226" s="428"/>
      <c r="BA226" s="428"/>
      <c r="BB226" s="428"/>
      <c r="BC226" s="428"/>
      <c r="BD226" s="428"/>
      <c r="BE226" s="428"/>
      <c r="BF226" s="428"/>
      <c r="BG226" s="428"/>
      <c r="BH226" s="428"/>
      <c r="BI226" s="428"/>
      <c r="BJ226" s="428"/>
      <c r="BK226" s="428"/>
      <c r="BL226" s="428"/>
      <c r="BM226" s="428"/>
      <c r="BN226" s="428"/>
      <c r="BO226" s="428"/>
      <c r="BP226" s="428"/>
      <c r="BQ226" s="428"/>
      <c r="BR226" s="428"/>
      <c r="BS226" s="428"/>
      <c r="BT226" s="428"/>
      <c r="BU226" s="428"/>
      <c r="BV226" s="428"/>
      <c r="BW226" s="428"/>
      <c r="BX226" s="428"/>
      <c r="BY226" s="428"/>
      <c r="BZ226" s="428"/>
      <c r="CA226" s="428"/>
      <c r="CB226" s="428"/>
      <c r="CC226" s="428"/>
      <c r="CD226" s="428"/>
      <c r="CE226" s="428"/>
      <c r="CF226" s="428"/>
      <c r="CG226" s="428"/>
      <c r="CH226" s="428"/>
    </row>
    <row r="227" spans="1:86" s="429" customFormat="1" ht="31.5" customHeight="1">
      <c r="A227" s="658"/>
      <c r="B227" s="646"/>
      <c r="C227" s="436" t="s">
        <v>362</v>
      </c>
      <c r="D227" s="431"/>
      <c r="E227" s="432"/>
      <c r="F227" s="432"/>
      <c r="G227" s="433" t="s">
        <v>10</v>
      </c>
      <c r="H227" s="666"/>
      <c r="I227" s="666"/>
      <c r="J227" s="803"/>
      <c r="K227" s="806"/>
      <c r="L227" s="428"/>
      <c r="M227" s="428"/>
      <c r="N227" s="428"/>
      <c r="O227" s="428"/>
      <c r="P227" s="428"/>
      <c r="Q227" s="428"/>
      <c r="R227" s="428"/>
      <c r="S227" s="428"/>
      <c r="T227" s="428"/>
      <c r="U227" s="428"/>
      <c r="V227" s="428"/>
      <c r="W227" s="428"/>
      <c r="X227" s="428"/>
      <c r="Y227" s="428"/>
      <c r="Z227" s="428"/>
      <c r="AA227" s="428"/>
      <c r="AB227" s="428"/>
      <c r="AC227" s="428"/>
      <c r="AD227" s="428"/>
      <c r="AE227" s="428"/>
      <c r="AF227" s="428"/>
      <c r="AG227" s="428"/>
      <c r="AH227" s="428"/>
      <c r="AI227" s="428"/>
      <c r="AJ227" s="428"/>
      <c r="AK227" s="428"/>
      <c r="AL227" s="428"/>
      <c r="AM227" s="428"/>
      <c r="AN227" s="428"/>
      <c r="AO227" s="428"/>
      <c r="AP227" s="428"/>
      <c r="AQ227" s="428"/>
      <c r="AR227" s="428"/>
      <c r="AS227" s="428"/>
      <c r="AT227" s="428"/>
      <c r="AU227" s="428"/>
      <c r="AV227" s="428"/>
      <c r="AW227" s="428"/>
      <c r="AX227" s="428"/>
      <c r="AY227" s="428"/>
      <c r="AZ227" s="428"/>
      <c r="BA227" s="428"/>
      <c r="BB227" s="428"/>
      <c r="BC227" s="428"/>
      <c r="BD227" s="428"/>
      <c r="BE227" s="428"/>
      <c r="BF227" s="428"/>
      <c r="BG227" s="428"/>
      <c r="BH227" s="428"/>
      <c r="BI227" s="428"/>
      <c r="BJ227" s="428"/>
      <c r="BK227" s="428"/>
      <c r="BL227" s="428"/>
      <c r="BM227" s="428"/>
      <c r="BN227" s="428"/>
      <c r="BO227" s="428"/>
      <c r="BP227" s="428"/>
      <c r="BQ227" s="428"/>
      <c r="BR227" s="428"/>
      <c r="BS227" s="428"/>
      <c r="BT227" s="428"/>
      <c r="BU227" s="428"/>
      <c r="BV227" s="428"/>
      <c r="BW227" s="428"/>
      <c r="BX227" s="428"/>
      <c r="BY227" s="428"/>
      <c r="BZ227" s="428"/>
      <c r="CA227" s="428"/>
      <c r="CB227" s="428"/>
      <c r="CC227" s="428"/>
      <c r="CD227" s="428"/>
      <c r="CE227" s="428"/>
      <c r="CF227" s="428"/>
      <c r="CG227" s="428"/>
      <c r="CH227" s="428"/>
    </row>
    <row r="228" spans="1:86" s="429" customFormat="1">
      <c r="A228" s="658"/>
      <c r="B228" s="646"/>
      <c r="C228" s="430" t="s">
        <v>114</v>
      </c>
      <c r="D228" s="437"/>
      <c r="E228" s="438"/>
      <c r="F228" s="432"/>
      <c r="G228" s="439"/>
      <c r="H228" s="666"/>
      <c r="I228" s="666"/>
      <c r="J228" s="803"/>
      <c r="K228" s="806"/>
      <c r="L228" s="428"/>
      <c r="M228" s="428"/>
      <c r="N228" s="428"/>
      <c r="O228" s="428"/>
      <c r="P228" s="428"/>
      <c r="Q228" s="428"/>
      <c r="R228" s="428"/>
      <c r="S228" s="428"/>
      <c r="T228" s="428"/>
      <c r="U228" s="428"/>
      <c r="V228" s="428"/>
      <c r="W228" s="428"/>
      <c r="X228" s="428"/>
      <c r="Y228" s="428"/>
      <c r="Z228" s="428"/>
      <c r="AA228" s="428"/>
      <c r="AB228" s="428"/>
      <c r="AC228" s="428"/>
      <c r="AD228" s="428"/>
      <c r="AE228" s="428"/>
      <c r="AF228" s="428"/>
      <c r="AG228" s="428"/>
      <c r="AH228" s="428"/>
      <c r="AI228" s="428"/>
      <c r="AJ228" s="428"/>
      <c r="AK228" s="428"/>
      <c r="AL228" s="428"/>
      <c r="AM228" s="428"/>
      <c r="AN228" s="428"/>
      <c r="AO228" s="428"/>
      <c r="AP228" s="428"/>
      <c r="AQ228" s="428"/>
      <c r="AR228" s="428"/>
      <c r="AS228" s="428"/>
      <c r="AT228" s="428"/>
      <c r="AU228" s="428"/>
      <c r="AV228" s="428"/>
      <c r="AW228" s="428"/>
      <c r="AX228" s="428"/>
      <c r="AY228" s="428"/>
      <c r="AZ228" s="428"/>
      <c r="BA228" s="428"/>
      <c r="BB228" s="428"/>
      <c r="BC228" s="428"/>
      <c r="BD228" s="428"/>
      <c r="BE228" s="428"/>
      <c r="BF228" s="428"/>
      <c r="BG228" s="428"/>
      <c r="BH228" s="428"/>
      <c r="BI228" s="428"/>
      <c r="BJ228" s="428"/>
      <c r="BK228" s="428"/>
      <c r="BL228" s="428"/>
      <c r="BM228" s="428"/>
      <c r="BN228" s="428"/>
      <c r="BO228" s="428"/>
      <c r="BP228" s="428"/>
      <c r="BQ228" s="428"/>
      <c r="BR228" s="428"/>
      <c r="BS228" s="428"/>
      <c r="BT228" s="428"/>
      <c r="BU228" s="428"/>
      <c r="BV228" s="428"/>
      <c r="BW228" s="428"/>
      <c r="BX228" s="428"/>
      <c r="BY228" s="428"/>
      <c r="BZ228" s="428"/>
      <c r="CA228" s="428"/>
      <c r="CB228" s="428"/>
      <c r="CC228" s="428"/>
      <c r="CD228" s="428"/>
      <c r="CE228" s="428"/>
      <c r="CF228" s="428"/>
      <c r="CG228" s="428"/>
      <c r="CH228" s="428"/>
    </row>
    <row r="229" spans="1:86" s="429" customFormat="1">
      <c r="A229" s="658"/>
      <c r="B229" s="646"/>
      <c r="C229" s="430" t="s">
        <v>363</v>
      </c>
      <c r="D229" s="437">
        <v>100</v>
      </c>
      <c r="E229" s="438">
        <v>90</v>
      </c>
      <c r="F229" s="432">
        <f>IF(E229/D229*100&gt;130,130,E229/D229*100)</f>
        <v>90</v>
      </c>
      <c r="G229" s="440" t="s">
        <v>8</v>
      </c>
      <c r="H229" s="666"/>
      <c r="I229" s="666"/>
      <c r="J229" s="803"/>
      <c r="K229" s="806"/>
      <c r="L229" s="428"/>
      <c r="M229" s="428"/>
      <c r="N229" s="428"/>
      <c r="O229" s="428"/>
      <c r="P229" s="428"/>
      <c r="Q229" s="428"/>
      <c r="R229" s="428"/>
      <c r="S229" s="428"/>
      <c r="T229" s="428"/>
      <c r="U229" s="428"/>
      <c r="V229" s="428"/>
      <c r="W229" s="428"/>
      <c r="X229" s="428"/>
      <c r="Y229" s="428"/>
      <c r="Z229" s="428"/>
      <c r="AA229" s="428"/>
      <c r="AB229" s="428"/>
      <c r="AC229" s="428"/>
      <c r="AD229" s="428"/>
      <c r="AE229" s="428"/>
      <c r="AF229" s="428"/>
      <c r="AG229" s="428"/>
      <c r="AH229" s="428"/>
      <c r="AI229" s="428"/>
      <c r="AJ229" s="428"/>
      <c r="AK229" s="428"/>
      <c r="AL229" s="428"/>
      <c r="AM229" s="428"/>
      <c r="AN229" s="428"/>
      <c r="AO229" s="428"/>
      <c r="AP229" s="428"/>
      <c r="AQ229" s="428"/>
      <c r="AR229" s="428"/>
      <c r="AS229" s="428"/>
      <c r="AT229" s="428"/>
      <c r="AU229" s="428"/>
      <c r="AV229" s="428"/>
      <c r="AW229" s="428"/>
      <c r="AX229" s="428"/>
      <c r="AY229" s="428"/>
      <c r="AZ229" s="428"/>
      <c r="BA229" s="428"/>
      <c r="BB229" s="428"/>
      <c r="BC229" s="428"/>
      <c r="BD229" s="428"/>
      <c r="BE229" s="428"/>
      <c r="BF229" s="428"/>
      <c r="BG229" s="428"/>
      <c r="BH229" s="428"/>
      <c r="BI229" s="428"/>
      <c r="BJ229" s="428"/>
      <c r="BK229" s="428"/>
      <c r="BL229" s="428"/>
      <c r="BM229" s="428"/>
      <c r="BN229" s="428"/>
      <c r="BO229" s="428"/>
      <c r="BP229" s="428"/>
      <c r="BQ229" s="428"/>
      <c r="BR229" s="428"/>
      <c r="BS229" s="428"/>
      <c r="BT229" s="428"/>
      <c r="BU229" s="428"/>
      <c r="BV229" s="428"/>
      <c r="BW229" s="428"/>
      <c r="BX229" s="428"/>
      <c r="BY229" s="428"/>
      <c r="BZ229" s="428"/>
      <c r="CA229" s="428"/>
      <c r="CB229" s="428"/>
      <c r="CC229" s="428"/>
      <c r="CD229" s="428"/>
      <c r="CE229" s="428"/>
      <c r="CF229" s="428"/>
      <c r="CG229" s="428"/>
      <c r="CH229" s="428"/>
    </row>
    <row r="230" spans="1:86" s="429" customFormat="1" ht="30.75" customHeight="1">
      <c r="A230" s="658"/>
      <c r="B230" s="646"/>
      <c r="C230" s="430" t="s">
        <v>364</v>
      </c>
      <c r="D230" s="431">
        <v>70</v>
      </c>
      <c r="E230" s="431">
        <v>64</v>
      </c>
      <c r="F230" s="432">
        <f>IF(E230/D230*100&gt;130,130,E230/D230*100)</f>
        <v>91.428571428571431</v>
      </c>
      <c r="G230" s="440" t="s">
        <v>8</v>
      </c>
      <c r="H230" s="666"/>
      <c r="I230" s="666"/>
      <c r="J230" s="803"/>
      <c r="K230" s="806"/>
      <c r="L230" s="428"/>
      <c r="M230" s="428"/>
      <c r="N230" s="428"/>
      <c r="O230" s="428"/>
      <c r="P230" s="428"/>
      <c r="Q230" s="428"/>
      <c r="R230" s="428"/>
      <c r="S230" s="428"/>
      <c r="T230" s="428"/>
      <c r="U230" s="428"/>
      <c r="V230" s="428"/>
      <c r="W230" s="428"/>
      <c r="X230" s="428"/>
      <c r="Y230" s="428"/>
      <c r="Z230" s="428"/>
      <c r="AA230" s="428"/>
      <c r="AB230" s="428"/>
      <c r="AC230" s="428"/>
      <c r="AD230" s="428"/>
      <c r="AE230" s="428"/>
      <c r="AF230" s="428"/>
      <c r="AG230" s="428"/>
      <c r="AH230" s="428"/>
      <c r="AI230" s="428"/>
      <c r="AJ230" s="428"/>
      <c r="AK230" s="428"/>
      <c r="AL230" s="428"/>
      <c r="AM230" s="428"/>
      <c r="AN230" s="428"/>
      <c r="AO230" s="428"/>
      <c r="AP230" s="428"/>
      <c r="AQ230" s="428"/>
      <c r="AR230" s="428"/>
      <c r="AS230" s="428"/>
      <c r="AT230" s="428"/>
      <c r="AU230" s="428"/>
      <c r="AV230" s="428"/>
      <c r="AW230" s="428"/>
      <c r="AX230" s="428"/>
      <c r="AY230" s="428"/>
      <c r="AZ230" s="428"/>
      <c r="BA230" s="428"/>
      <c r="BB230" s="428"/>
      <c r="BC230" s="428"/>
      <c r="BD230" s="428"/>
      <c r="BE230" s="428"/>
      <c r="BF230" s="428"/>
      <c r="BG230" s="428"/>
      <c r="BH230" s="428"/>
      <c r="BI230" s="428"/>
      <c r="BJ230" s="428"/>
      <c r="BK230" s="428"/>
      <c r="BL230" s="428"/>
      <c r="BM230" s="428"/>
      <c r="BN230" s="428"/>
      <c r="BO230" s="428"/>
      <c r="BP230" s="428"/>
      <c r="BQ230" s="428"/>
      <c r="BR230" s="428"/>
      <c r="BS230" s="428"/>
      <c r="BT230" s="428"/>
      <c r="BU230" s="428"/>
      <c r="BV230" s="428"/>
      <c r="BW230" s="428"/>
      <c r="BX230" s="428"/>
      <c r="BY230" s="428"/>
      <c r="BZ230" s="428"/>
      <c r="CA230" s="428"/>
      <c r="CB230" s="428"/>
      <c r="CC230" s="428"/>
      <c r="CD230" s="428"/>
      <c r="CE230" s="428"/>
      <c r="CF230" s="428"/>
      <c r="CG230" s="428"/>
      <c r="CH230" s="428"/>
    </row>
    <row r="231" spans="1:86" s="429" customFormat="1">
      <c r="A231" s="658"/>
      <c r="B231" s="646"/>
      <c r="C231" s="441" t="s">
        <v>116</v>
      </c>
      <c r="D231" s="431"/>
      <c r="E231" s="442"/>
      <c r="F231" s="432"/>
      <c r="G231" s="440"/>
      <c r="H231" s="666"/>
      <c r="I231" s="666"/>
      <c r="J231" s="803"/>
      <c r="K231" s="806"/>
      <c r="L231" s="428"/>
      <c r="M231" s="428"/>
      <c r="N231" s="428"/>
      <c r="O231" s="428"/>
      <c r="P231" s="428"/>
      <c r="Q231" s="428"/>
      <c r="R231" s="428"/>
      <c r="S231" s="428"/>
      <c r="T231" s="428"/>
      <c r="U231" s="428"/>
      <c r="V231" s="428"/>
      <c r="W231" s="428"/>
      <c r="X231" s="428"/>
      <c r="Y231" s="428"/>
      <c r="Z231" s="428"/>
      <c r="AA231" s="428"/>
      <c r="AB231" s="428"/>
      <c r="AC231" s="428"/>
      <c r="AD231" s="428"/>
      <c r="AE231" s="428"/>
      <c r="AF231" s="428"/>
      <c r="AG231" s="428"/>
      <c r="AH231" s="428"/>
      <c r="AI231" s="428"/>
      <c r="AJ231" s="428"/>
      <c r="AK231" s="428"/>
      <c r="AL231" s="428"/>
      <c r="AM231" s="428"/>
      <c r="AN231" s="428"/>
      <c r="AO231" s="428"/>
      <c r="AP231" s="428"/>
      <c r="AQ231" s="428"/>
      <c r="AR231" s="428"/>
      <c r="AS231" s="428"/>
      <c r="AT231" s="428"/>
      <c r="AU231" s="428"/>
      <c r="AV231" s="428"/>
      <c r="AW231" s="428"/>
      <c r="AX231" s="428"/>
      <c r="AY231" s="428"/>
      <c r="AZ231" s="428"/>
      <c r="BA231" s="428"/>
      <c r="BB231" s="428"/>
      <c r="BC231" s="428"/>
      <c r="BD231" s="428"/>
      <c r="BE231" s="428"/>
      <c r="BF231" s="428"/>
      <c r="BG231" s="428"/>
      <c r="BH231" s="428"/>
      <c r="BI231" s="428"/>
      <c r="BJ231" s="428"/>
      <c r="BK231" s="428"/>
      <c r="BL231" s="428"/>
      <c r="BM231" s="428"/>
      <c r="BN231" s="428"/>
      <c r="BO231" s="428"/>
      <c r="BP231" s="428"/>
      <c r="BQ231" s="428"/>
      <c r="BR231" s="428"/>
      <c r="BS231" s="428"/>
      <c r="BT231" s="428"/>
      <c r="BU231" s="428"/>
      <c r="BV231" s="428"/>
      <c r="BW231" s="428"/>
      <c r="BX231" s="428"/>
      <c r="BY231" s="428"/>
      <c r="BZ231" s="428"/>
      <c r="CA231" s="428"/>
      <c r="CB231" s="428"/>
      <c r="CC231" s="428"/>
      <c r="CD231" s="428"/>
      <c r="CE231" s="428"/>
      <c r="CF231" s="428"/>
      <c r="CG231" s="428"/>
      <c r="CH231" s="428"/>
    </row>
    <row r="232" spans="1:86" s="429" customFormat="1" ht="31.5">
      <c r="A232" s="658"/>
      <c r="B232" s="646"/>
      <c r="C232" s="436" t="s">
        <v>365</v>
      </c>
      <c r="D232" s="347">
        <v>80</v>
      </c>
      <c r="E232" s="112">
        <v>100</v>
      </c>
      <c r="F232" s="432">
        <f>IF(E232/D232*100&gt;130,130,E232/D232*100)</f>
        <v>125</v>
      </c>
      <c r="G232" s="433" t="s">
        <v>10</v>
      </c>
      <c r="H232" s="666"/>
      <c r="I232" s="666"/>
      <c r="J232" s="803"/>
      <c r="K232" s="806"/>
      <c r="L232" s="428"/>
      <c r="M232" s="428"/>
      <c r="N232" s="428"/>
      <c r="O232" s="428"/>
      <c r="P232" s="428"/>
      <c r="Q232" s="428"/>
      <c r="R232" s="428"/>
      <c r="S232" s="428"/>
      <c r="T232" s="428"/>
      <c r="U232" s="428"/>
      <c r="V232" s="428"/>
      <c r="W232" s="428"/>
      <c r="X232" s="428"/>
      <c r="Y232" s="428"/>
      <c r="Z232" s="428"/>
      <c r="AA232" s="428"/>
      <c r="AB232" s="428"/>
      <c r="AC232" s="428"/>
      <c r="AD232" s="428"/>
      <c r="AE232" s="428"/>
      <c r="AF232" s="428"/>
      <c r="AG232" s="428"/>
      <c r="AH232" s="428"/>
      <c r="AI232" s="428"/>
      <c r="AJ232" s="428"/>
      <c r="AK232" s="428"/>
      <c r="AL232" s="428"/>
      <c r="AM232" s="428"/>
      <c r="AN232" s="428"/>
      <c r="AO232" s="428"/>
      <c r="AP232" s="428"/>
      <c r="AQ232" s="428"/>
      <c r="AR232" s="428"/>
      <c r="AS232" s="428"/>
      <c r="AT232" s="428"/>
      <c r="AU232" s="428"/>
      <c r="AV232" s="428"/>
      <c r="AW232" s="428"/>
      <c r="AX232" s="428"/>
      <c r="AY232" s="428"/>
      <c r="AZ232" s="428"/>
      <c r="BA232" s="428"/>
      <c r="BB232" s="428"/>
      <c r="BC232" s="428"/>
      <c r="BD232" s="428"/>
      <c r="BE232" s="428"/>
      <c r="BF232" s="428"/>
      <c r="BG232" s="428"/>
      <c r="BH232" s="428"/>
      <c r="BI232" s="428"/>
      <c r="BJ232" s="428"/>
      <c r="BK232" s="428"/>
      <c r="BL232" s="428"/>
      <c r="BM232" s="428"/>
      <c r="BN232" s="428"/>
      <c r="BO232" s="428"/>
      <c r="BP232" s="428"/>
      <c r="BQ232" s="428"/>
      <c r="BR232" s="428"/>
      <c r="BS232" s="428"/>
      <c r="BT232" s="428"/>
      <c r="BU232" s="428"/>
      <c r="BV232" s="428"/>
      <c r="BW232" s="428"/>
      <c r="BX232" s="428"/>
      <c r="BY232" s="428"/>
      <c r="BZ232" s="428"/>
      <c r="CA232" s="428"/>
      <c r="CB232" s="428"/>
      <c r="CC232" s="428"/>
      <c r="CD232" s="428"/>
      <c r="CE232" s="428"/>
      <c r="CF232" s="428"/>
      <c r="CG232" s="428"/>
      <c r="CH232" s="428"/>
    </row>
    <row r="233" spans="1:86" s="429" customFormat="1" ht="79.5" thickBot="1">
      <c r="A233" s="658"/>
      <c r="B233" s="647"/>
      <c r="C233" s="496" t="s">
        <v>380</v>
      </c>
      <c r="D233" s="511">
        <v>30</v>
      </c>
      <c r="E233" s="513">
        <v>45</v>
      </c>
      <c r="F233" s="432">
        <f>IF(E233/D233*100&gt;130,130,E233/D233*100)</f>
        <v>130</v>
      </c>
      <c r="G233" s="499"/>
      <c r="H233" s="667"/>
      <c r="I233" s="667"/>
      <c r="J233" s="804"/>
      <c r="K233" s="807"/>
      <c r="L233" s="428"/>
      <c r="M233" s="428"/>
      <c r="N233" s="428"/>
      <c r="O233" s="428"/>
      <c r="P233" s="428"/>
      <c r="Q233" s="428"/>
      <c r="R233" s="428"/>
      <c r="S233" s="428"/>
      <c r="T233" s="428"/>
      <c r="U233" s="428"/>
      <c r="V233" s="428"/>
      <c r="W233" s="428"/>
      <c r="X233" s="428"/>
      <c r="Y233" s="428"/>
      <c r="Z233" s="428"/>
      <c r="AA233" s="428"/>
      <c r="AB233" s="428"/>
      <c r="AC233" s="428"/>
      <c r="AD233" s="428"/>
      <c r="AE233" s="428"/>
      <c r="AF233" s="428"/>
      <c r="AG233" s="428"/>
      <c r="AH233" s="428"/>
      <c r="AI233" s="428"/>
      <c r="AJ233" s="428"/>
      <c r="AK233" s="428"/>
      <c r="AL233" s="428"/>
      <c r="AM233" s="428"/>
      <c r="AN233" s="428"/>
      <c r="AO233" s="428"/>
      <c r="AP233" s="428"/>
      <c r="AQ233" s="428"/>
      <c r="AR233" s="428"/>
      <c r="AS233" s="428"/>
      <c r="AT233" s="428"/>
      <c r="AU233" s="428"/>
      <c r="AV233" s="428"/>
      <c r="AW233" s="428"/>
      <c r="AX233" s="428"/>
      <c r="AY233" s="428"/>
      <c r="AZ233" s="428"/>
      <c r="BA233" s="428"/>
      <c r="BB233" s="428"/>
      <c r="BC233" s="428"/>
      <c r="BD233" s="428"/>
      <c r="BE233" s="428"/>
      <c r="BF233" s="428"/>
      <c r="BG233" s="428"/>
      <c r="BH233" s="428"/>
      <c r="BI233" s="428"/>
      <c r="BJ233" s="428"/>
      <c r="BK233" s="428"/>
      <c r="BL233" s="428"/>
      <c r="BM233" s="428"/>
      <c r="BN233" s="428"/>
      <c r="BO233" s="428"/>
      <c r="BP233" s="428"/>
      <c r="BQ233" s="428"/>
      <c r="BR233" s="428"/>
      <c r="BS233" s="428"/>
      <c r="BT233" s="428"/>
      <c r="BU233" s="428"/>
      <c r="BV233" s="428"/>
      <c r="BW233" s="428"/>
      <c r="BX233" s="428"/>
      <c r="BY233" s="428"/>
      <c r="BZ233" s="428"/>
      <c r="CA233" s="428"/>
      <c r="CB233" s="428"/>
      <c r="CC233" s="428"/>
      <c r="CD233" s="428"/>
      <c r="CE233" s="428"/>
      <c r="CF233" s="428"/>
      <c r="CG233" s="428"/>
      <c r="CH233" s="428"/>
    </row>
    <row r="234" spans="1:86" s="429" customFormat="1" ht="16.5" thickBot="1">
      <c r="A234" s="659"/>
      <c r="B234" s="446" t="s">
        <v>7</v>
      </c>
      <c r="C234" s="447" t="s">
        <v>226</v>
      </c>
      <c r="D234" s="448" t="s">
        <v>11</v>
      </c>
      <c r="E234" s="449" t="s">
        <v>11</v>
      </c>
      <c r="F234" s="448" t="s">
        <v>10</v>
      </c>
      <c r="G234" s="450">
        <f>(SUM(F224:F233))/6</f>
        <v>103.57142857142857</v>
      </c>
      <c r="H234" s="451">
        <v>4627</v>
      </c>
      <c r="I234" s="451">
        <v>4564</v>
      </c>
      <c r="J234" s="452">
        <f>I234/H234*100</f>
        <v>98.638426626323749</v>
      </c>
      <c r="K234" s="453">
        <f>(J234+G234)/2</f>
        <v>101.10492759887616</v>
      </c>
      <c r="L234" s="428"/>
      <c r="M234" s="428"/>
      <c r="N234" s="428"/>
      <c r="O234" s="428"/>
      <c r="P234" s="428"/>
      <c r="Q234" s="428"/>
      <c r="R234" s="428"/>
      <c r="S234" s="428"/>
      <c r="T234" s="428"/>
      <c r="U234" s="428"/>
      <c r="V234" s="428"/>
      <c r="W234" s="428"/>
      <c r="X234" s="428"/>
      <c r="Y234" s="428"/>
      <c r="Z234" s="428"/>
      <c r="AA234" s="428"/>
      <c r="AB234" s="428"/>
      <c r="AC234" s="428"/>
      <c r="AD234" s="428"/>
      <c r="AE234" s="428"/>
      <c r="AF234" s="428"/>
      <c r="AG234" s="428"/>
      <c r="AH234" s="428"/>
      <c r="AI234" s="428"/>
      <c r="AJ234" s="428"/>
      <c r="AK234" s="428"/>
      <c r="AL234" s="428"/>
      <c r="AM234" s="428"/>
      <c r="AN234" s="428"/>
      <c r="AO234" s="428"/>
      <c r="AP234" s="428"/>
      <c r="AQ234" s="428"/>
      <c r="AR234" s="428"/>
      <c r="AS234" s="428"/>
      <c r="AT234" s="428"/>
      <c r="AU234" s="428"/>
      <c r="AV234" s="428"/>
      <c r="AW234" s="428"/>
      <c r="AX234" s="428"/>
      <c r="AY234" s="428"/>
      <c r="AZ234" s="428"/>
      <c r="BA234" s="428"/>
      <c r="BB234" s="428"/>
      <c r="BC234" s="428"/>
      <c r="BD234" s="428"/>
      <c r="BE234" s="428"/>
      <c r="BF234" s="428"/>
      <c r="BG234" s="428"/>
      <c r="BH234" s="428"/>
      <c r="BI234" s="428"/>
      <c r="BJ234" s="428"/>
      <c r="BK234" s="428"/>
      <c r="BL234" s="428"/>
      <c r="BM234" s="428"/>
      <c r="BN234" s="428"/>
      <c r="BO234" s="428"/>
      <c r="BP234" s="428"/>
      <c r="BQ234" s="428"/>
      <c r="BR234" s="428"/>
      <c r="BS234" s="428"/>
      <c r="BT234" s="428"/>
      <c r="BU234" s="428"/>
      <c r="BV234" s="428"/>
      <c r="BW234" s="428"/>
      <c r="BX234" s="428"/>
      <c r="BY234" s="428"/>
      <c r="BZ234" s="428"/>
      <c r="CA234" s="428"/>
      <c r="CB234" s="428"/>
      <c r="CC234" s="428"/>
      <c r="CD234" s="428"/>
      <c r="CE234" s="428"/>
      <c r="CF234" s="428"/>
      <c r="CG234" s="428"/>
      <c r="CH234" s="428"/>
    </row>
    <row r="235" spans="1:86" ht="15.75" customHeight="1">
      <c r="A235" s="648" t="s">
        <v>127</v>
      </c>
      <c r="B235" s="651" t="s">
        <v>115</v>
      </c>
      <c r="C235" s="7" t="s">
        <v>117</v>
      </c>
      <c r="D235" s="339"/>
      <c r="E235" s="339"/>
      <c r="F235" s="181"/>
      <c r="G235" s="340"/>
      <c r="H235" s="141"/>
      <c r="I235" s="141"/>
      <c r="J235" s="142"/>
      <c r="K235" s="341"/>
    </row>
    <row r="236" spans="1:86" ht="47.25">
      <c r="A236" s="649"/>
      <c r="B236" s="652"/>
      <c r="C236" s="342" t="s">
        <v>319</v>
      </c>
      <c r="D236" s="343">
        <v>100</v>
      </c>
      <c r="E236" s="343">
        <v>100</v>
      </c>
      <c r="F236" s="1">
        <f t="shared" ref="F236:F237" si="32">IF(E236/D236*100&gt;130,130,E236/D236*100)</f>
        <v>100</v>
      </c>
      <c r="G236" s="336" t="s">
        <v>10</v>
      </c>
      <c r="H236" s="143"/>
      <c r="I236" s="143"/>
      <c r="J236" s="144"/>
      <c r="K236" s="344"/>
    </row>
    <row r="237" spans="1:86" ht="63">
      <c r="A237" s="649"/>
      <c r="B237" s="652"/>
      <c r="C237" s="7" t="s">
        <v>336</v>
      </c>
      <c r="D237" s="343">
        <v>100</v>
      </c>
      <c r="E237" s="343">
        <v>100</v>
      </c>
      <c r="F237" s="345">
        <f t="shared" si="32"/>
        <v>100</v>
      </c>
      <c r="G237" s="336" t="s">
        <v>10</v>
      </c>
      <c r="H237" s="143"/>
      <c r="I237" s="143"/>
      <c r="J237" s="144"/>
      <c r="K237" s="344"/>
    </row>
    <row r="238" spans="1:86" ht="18.75" customHeight="1">
      <c r="A238" s="649"/>
      <c r="B238" s="652"/>
      <c r="C238" s="346" t="s">
        <v>118</v>
      </c>
      <c r="D238" s="343"/>
      <c r="E238" s="347"/>
      <c r="F238" s="24"/>
      <c r="G238" s="334"/>
      <c r="H238" s="143"/>
      <c r="I238" s="143"/>
      <c r="J238" s="144"/>
      <c r="K238" s="344"/>
    </row>
    <row r="239" spans="1:86" ht="53.25" customHeight="1">
      <c r="A239" s="649"/>
      <c r="B239" s="652"/>
      <c r="C239" s="332" t="s">
        <v>377</v>
      </c>
      <c r="D239" s="343">
        <v>100</v>
      </c>
      <c r="E239" s="343">
        <v>100</v>
      </c>
      <c r="F239" s="315">
        <f>IF(E239/D239*100&gt;130,130,E239/D239*100)</f>
        <v>100</v>
      </c>
      <c r="G239" s="334" t="s">
        <v>10</v>
      </c>
      <c r="H239" s="143"/>
      <c r="I239" s="143"/>
      <c r="J239" s="144"/>
      <c r="K239" s="344"/>
    </row>
    <row r="240" spans="1:86" ht="70.5" customHeight="1" thickBot="1">
      <c r="A240" s="649"/>
      <c r="B240" s="668"/>
      <c r="C240" s="337" t="s">
        <v>337</v>
      </c>
      <c r="D240" s="348">
        <v>100</v>
      </c>
      <c r="E240" s="348">
        <v>100</v>
      </c>
      <c r="F240" s="53">
        <f>IF(E240/D240*100&gt;130,130,E240/D240*100)</f>
        <v>100</v>
      </c>
      <c r="G240" s="338" t="s">
        <v>10</v>
      </c>
      <c r="H240" s="104"/>
      <c r="I240" s="143"/>
      <c r="J240" s="110"/>
      <c r="K240" s="349"/>
    </row>
    <row r="241" spans="1:86" ht="16.5" thickBot="1">
      <c r="A241" s="650"/>
      <c r="B241" s="111" t="s">
        <v>7</v>
      </c>
      <c r="C241" s="350" t="s">
        <v>226</v>
      </c>
      <c r="D241" s="293" t="s">
        <v>11</v>
      </c>
      <c r="E241" s="330" t="s">
        <v>11</v>
      </c>
      <c r="F241" s="293" t="s">
        <v>10</v>
      </c>
      <c r="G241" s="418">
        <f>(SUM(F235:F240))/4</f>
        <v>100</v>
      </c>
      <c r="H241" s="104">
        <v>2141</v>
      </c>
      <c r="I241" s="118">
        <v>2141</v>
      </c>
      <c r="J241" s="54">
        <f>I241/H241*100</f>
        <v>100</v>
      </c>
      <c r="K241" s="178">
        <f>(J241+G241)/2</f>
        <v>100</v>
      </c>
    </row>
    <row r="242" spans="1:86" s="468" customFormat="1" ht="98.25" customHeight="1" thickBot="1">
      <c r="A242" s="648" t="s">
        <v>129</v>
      </c>
      <c r="B242" s="651" t="s">
        <v>417</v>
      </c>
      <c r="C242" s="385" t="s">
        <v>413</v>
      </c>
      <c r="D242" s="352">
        <v>5</v>
      </c>
      <c r="E242" s="247">
        <v>17</v>
      </c>
      <c r="F242" s="521">
        <f>IF(E242/D242*100&gt;130,130,E242/D242*100)</f>
        <v>130</v>
      </c>
      <c r="G242" s="501" t="s">
        <v>10</v>
      </c>
      <c r="H242" s="141"/>
      <c r="I242" s="141"/>
      <c r="J242" s="141"/>
      <c r="K242" s="176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</row>
    <row r="243" spans="1:86" s="468" customFormat="1" ht="22.5" customHeight="1" thickBot="1">
      <c r="A243" s="649"/>
      <c r="B243" s="652"/>
      <c r="C243" s="351" t="s">
        <v>119</v>
      </c>
      <c r="D243" s="250"/>
      <c r="E243" s="24"/>
      <c r="F243" s="24"/>
      <c r="G243" s="334"/>
      <c r="H243" s="143"/>
      <c r="I243" s="143"/>
      <c r="J243" s="143"/>
      <c r="K243" s="177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</row>
    <row r="244" spans="1:86" s="468" customFormat="1" ht="69" customHeight="1" thickBot="1">
      <c r="A244" s="649"/>
      <c r="B244" s="652"/>
      <c r="C244" s="351" t="s">
        <v>338</v>
      </c>
      <c r="D244" s="250">
        <v>100</v>
      </c>
      <c r="E244" s="24">
        <v>95</v>
      </c>
      <c r="F244" s="521">
        <f t="shared" ref="F244:F245" si="33">IF(E244/D244*100&gt;130,130,E244/D244*100)</f>
        <v>95</v>
      </c>
      <c r="G244" s="334" t="s">
        <v>10</v>
      </c>
      <c r="H244" s="143"/>
      <c r="I244" s="143"/>
      <c r="J244" s="143"/>
      <c r="K244" s="177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</row>
    <row r="245" spans="1:86" s="468" customFormat="1" ht="66.75" customHeight="1" thickBot="1">
      <c r="A245" s="649"/>
      <c r="B245" s="652"/>
      <c r="C245" s="353" t="s">
        <v>321</v>
      </c>
      <c r="D245" s="250">
        <v>100</v>
      </c>
      <c r="E245" s="24">
        <v>100</v>
      </c>
      <c r="F245" s="521">
        <f t="shared" si="33"/>
        <v>100</v>
      </c>
      <c r="G245" s="334" t="s">
        <v>10</v>
      </c>
      <c r="H245" s="143"/>
      <c r="I245" s="143"/>
      <c r="J245" s="143"/>
      <c r="K245" s="177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</row>
    <row r="246" spans="1:86" s="468" customFormat="1" ht="20.25" customHeight="1" thickBot="1">
      <c r="A246" s="649"/>
      <c r="B246" s="652"/>
      <c r="C246" s="351" t="s">
        <v>414</v>
      </c>
      <c r="D246" s="250"/>
      <c r="E246" s="24"/>
      <c r="F246" s="24"/>
      <c r="G246" s="334"/>
      <c r="H246" s="143"/>
      <c r="I246" s="143"/>
      <c r="J246" s="143"/>
      <c r="K246" s="177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</row>
    <row r="247" spans="1:86" s="468" customFormat="1" ht="111" thickBot="1">
      <c r="A247" s="649"/>
      <c r="B247" s="652"/>
      <c r="C247" s="354" t="s">
        <v>415</v>
      </c>
      <c r="D247" s="250">
        <v>100</v>
      </c>
      <c r="E247" s="24">
        <v>100</v>
      </c>
      <c r="F247" s="521">
        <f t="shared" ref="F247:F248" si="34">IF(E247/D247*100&gt;130,130,E247/D247*100)</f>
        <v>100</v>
      </c>
      <c r="G247" s="334" t="s">
        <v>10</v>
      </c>
      <c r="H247" s="143"/>
      <c r="I247" s="143"/>
      <c r="J247" s="143"/>
      <c r="K247" s="177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</row>
    <row r="248" spans="1:86" s="468" customFormat="1" ht="126.75" thickBot="1">
      <c r="A248" s="649"/>
      <c r="B248" s="653"/>
      <c r="C248" s="354" t="s">
        <v>416</v>
      </c>
      <c r="D248" s="355">
        <v>100</v>
      </c>
      <c r="E248" s="131">
        <v>100</v>
      </c>
      <c r="F248" s="521">
        <f t="shared" si="34"/>
        <v>100</v>
      </c>
      <c r="G248" s="338" t="s">
        <v>10</v>
      </c>
      <c r="H248" s="104"/>
      <c r="I248" s="104"/>
      <c r="J248" s="104"/>
      <c r="K248" s="178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</row>
    <row r="249" spans="1:86" s="468" customFormat="1" ht="16.5" customHeight="1" thickBot="1">
      <c r="A249" s="650"/>
      <c r="B249" s="171" t="s">
        <v>7</v>
      </c>
      <c r="C249" s="356" t="s">
        <v>227</v>
      </c>
      <c r="D249" s="218" t="s">
        <v>11</v>
      </c>
      <c r="E249" s="357" t="s">
        <v>11</v>
      </c>
      <c r="F249" s="218" t="s">
        <v>10</v>
      </c>
      <c r="G249" s="100">
        <f>(SUM(F242:F248))/5</f>
        <v>105</v>
      </c>
      <c r="H249" s="104">
        <v>429</v>
      </c>
      <c r="I249" s="104">
        <v>429</v>
      </c>
      <c r="J249" s="59">
        <f>I249/H249*100</f>
        <v>100</v>
      </c>
      <c r="K249" s="178">
        <f>(J249+G249)/2</f>
        <v>102.5</v>
      </c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</row>
    <row r="250" spans="1:86" s="102" customFormat="1" ht="15.75" customHeight="1">
      <c r="A250" s="648" t="s">
        <v>131</v>
      </c>
      <c r="B250" s="651" t="s">
        <v>121</v>
      </c>
      <c r="C250" s="358" t="s">
        <v>120</v>
      </c>
      <c r="D250" s="352"/>
      <c r="E250" s="247"/>
      <c r="F250" s="174"/>
      <c r="G250" s="340"/>
      <c r="H250" s="146"/>
      <c r="I250" s="146"/>
      <c r="J250" s="146"/>
      <c r="K250" s="176"/>
    </row>
    <row r="251" spans="1:86" s="102" customFormat="1" ht="63.75" customHeight="1">
      <c r="A251" s="649"/>
      <c r="B251" s="652"/>
      <c r="C251" s="364" t="s">
        <v>320</v>
      </c>
      <c r="D251" s="250">
        <v>100</v>
      </c>
      <c r="E251" s="365">
        <v>87.6</v>
      </c>
      <c r="F251" s="486">
        <f t="shared" ref="F251" si="35">IF(E251/D251*100&gt;130,130,E251/D251*100)</f>
        <v>87.6</v>
      </c>
      <c r="G251" s="5" t="s">
        <v>6</v>
      </c>
      <c r="H251" s="148"/>
      <c r="I251" s="148"/>
      <c r="J251" s="148"/>
      <c r="K251" s="177"/>
    </row>
    <row r="252" spans="1:86" s="102" customFormat="1">
      <c r="A252" s="649"/>
      <c r="B252" s="652"/>
      <c r="C252" s="7" t="s">
        <v>113</v>
      </c>
      <c r="D252" s="250"/>
      <c r="E252" s="365"/>
      <c r="F252" s="250"/>
      <c r="G252" s="334"/>
      <c r="H252" s="148"/>
      <c r="I252" s="148"/>
      <c r="J252" s="148"/>
      <c r="K252" s="177"/>
    </row>
    <row r="253" spans="1:86" s="102" customFormat="1" ht="63">
      <c r="A253" s="649"/>
      <c r="B253" s="652"/>
      <c r="C253" s="7" t="s">
        <v>340</v>
      </c>
      <c r="D253" s="250">
        <v>11</v>
      </c>
      <c r="E253" s="365">
        <v>7.9</v>
      </c>
      <c r="F253" s="486">
        <f>IF(D253/E253*100&gt;130,130,D253/E253*100)</f>
        <v>130</v>
      </c>
      <c r="G253" s="5" t="s">
        <v>6</v>
      </c>
      <c r="H253" s="148"/>
      <c r="I253" s="148"/>
      <c r="J253" s="148"/>
      <c r="K253" s="177"/>
    </row>
    <row r="254" spans="1:86" s="102" customFormat="1" ht="82.5" customHeight="1" thickBot="1">
      <c r="A254" s="649"/>
      <c r="B254" s="653"/>
      <c r="C254" s="337" t="s">
        <v>393</v>
      </c>
      <c r="D254" s="355">
        <v>100</v>
      </c>
      <c r="E254" s="366">
        <v>99.9</v>
      </c>
      <c r="F254" s="493">
        <f t="shared" ref="F254" si="36">IF(E254/D254*100&gt;130,130,E254/D254*100)</f>
        <v>99.9</v>
      </c>
      <c r="G254" s="20" t="s">
        <v>6</v>
      </c>
      <c r="H254" s="150"/>
      <c r="I254" s="150"/>
      <c r="J254" s="150"/>
      <c r="K254" s="178"/>
    </row>
    <row r="255" spans="1:86" s="102" customFormat="1" ht="16.5" thickBot="1">
      <c r="A255" s="650"/>
      <c r="B255" s="479" t="s">
        <v>23</v>
      </c>
      <c r="C255" s="101" t="s">
        <v>225</v>
      </c>
      <c r="D255" s="484" t="s">
        <v>11</v>
      </c>
      <c r="E255" s="330" t="s">
        <v>11</v>
      </c>
      <c r="F255" s="484" t="s">
        <v>10</v>
      </c>
      <c r="G255" s="495">
        <f>SUM(F250:F254)/3</f>
        <v>105.83333333333333</v>
      </c>
      <c r="H255" s="150">
        <v>4110</v>
      </c>
      <c r="I255" s="150">
        <v>4017</v>
      </c>
      <c r="J255" s="150">
        <f>I255/H255*100</f>
        <v>97.737226277372258</v>
      </c>
      <c r="K255" s="178">
        <f>(J255+G255)/2</f>
        <v>101.78527980535279</v>
      </c>
    </row>
    <row r="256" spans="1:86" s="102" customFormat="1" ht="16.5" customHeight="1">
      <c r="A256" s="648" t="s">
        <v>206</v>
      </c>
      <c r="B256" s="651" t="s">
        <v>342</v>
      </c>
      <c r="C256" s="7" t="s">
        <v>107</v>
      </c>
      <c r="D256" s="352"/>
      <c r="E256" s="247"/>
      <c r="F256" s="174"/>
      <c r="G256" s="340"/>
      <c r="H256" s="146"/>
      <c r="I256" s="146"/>
      <c r="J256" s="146"/>
      <c r="K256" s="176"/>
    </row>
    <row r="257" spans="1:11" s="102" customFormat="1" ht="66.75" customHeight="1">
      <c r="A257" s="649"/>
      <c r="B257" s="652"/>
      <c r="C257" s="7" t="s">
        <v>340</v>
      </c>
      <c r="D257" s="250">
        <v>7</v>
      </c>
      <c r="E257" s="365">
        <v>3</v>
      </c>
      <c r="F257" s="522">
        <f>IF(D257/E257*100&gt;130,130,D257/E257*100)</f>
        <v>130</v>
      </c>
      <c r="G257" s="5" t="s">
        <v>6</v>
      </c>
      <c r="H257" s="148"/>
      <c r="I257" s="148"/>
      <c r="J257" s="148"/>
      <c r="K257" s="177"/>
    </row>
    <row r="258" spans="1:11" s="102" customFormat="1" ht="82.5" customHeight="1">
      <c r="A258" s="649"/>
      <c r="B258" s="652"/>
      <c r="C258" s="332" t="s">
        <v>393</v>
      </c>
      <c r="D258" s="250">
        <v>100</v>
      </c>
      <c r="E258" s="365">
        <v>0</v>
      </c>
      <c r="F258" s="522">
        <v>99.9</v>
      </c>
      <c r="G258" s="334"/>
      <c r="H258" s="148"/>
      <c r="I258" s="148"/>
      <c r="J258" s="148"/>
      <c r="K258" s="177"/>
    </row>
    <row r="259" spans="1:11" s="102" customFormat="1">
      <c r="A259" s="649"/>
      <c r="B259" s="652"/>
      <c r="C259" s="523" t="s">
        <v>120</v>
      </c>
      <c r="D259" s="250"/>
      <c r="E259" s="365"/>
      <c r="F259" s="315"/>
      <c r="G259" s="5" t="s">
        <v>6</v>
      </c>
      <c r="H259" s="148"/>
      <c r="I259" s="148"/>
      <c r="J259" s="148"/>
      <c r="K259" s="177"/>
    </row>
    <row r="260" spans="1:11" s="102" customFormat="1" ht="52.5" customHeight="1" thickBot="1">
      <c r="A260" s="649"/>
      <c r="B260" s="653"/>
      <c r="C260" s="535" t="s">
        <v>320</v>
      </c>
      <c r="D260" s="355">
        <v>100</v>
      </c>
      <c r="E260" s="366">
        <v>100</v>
      </c>
      <c r="F260" s="53">
        <f t="shared" ref="F260" si="37">IF(E260/D260*100&gt;130,130,E260/D260*100)</f>
        <v>100</v>
      </c>
      <c r="G260" s="20" t="s">
        <v>6</v>
      </c>
      <c r="H260" s="150"/>
      <c r="I260" s="150"/>
      <c r="J260" s="150"/>
      <c r="K260" s="178"/>
    </row>
    <row r="261" spans="1:11" s="102" customFormat="1" ht="16.5" thickBot="1">
      <c r="A261" s="650"/>
      <c r="B261" s="295" t="s">
        <v>23</v>
      </c>
      <c r="C261" s="101" t="s">
        <v>225</v>
      </c>
      <c r="D261" s="293" t="s">
        <v>11</v>
      </c>
      <c r="E261" s="330" t="s">
        <v>11</v>
      </c>
      <c r="F261" s="293" t="s">
        <v>10</v>
      </c>
      <c r="G261" s="305">
        <f>SUM(F256:F260)/3</f>
        <v>109.96666666666665</v>
      </c>
      <c r="H261" s="150">
        <v>343</v>
      </c>
      <c r="I261" s="150">
        <v>342</v>
      </c>
      <c r="J261" s="150">
        <f>I261/H261*100</f>
        <v>99.708454810495624</v>
      </c>
      <c r="K261" s="178">
        <f>(J261+G261)/2</f>
        <v>104.83756073858115</v>
      </c>
    </row>
    <row r="262" spans="1:11">
      <c r="A262" s="654" t="s">
        <v>128</v>
      </c>
      <c r="B262" s="651" t="s">
        <v>48</v>
      </c>
      <c r="C262" s="358" t="s">
        <v>135</v>
      </c>
      <c r="D262" s="352"/>
      <c r="E262" s="181"/>
      <c r="F262" s="181"/>
      <c r="G262" s="340"/>
      <c r="H262" s="299"/>
      <c r="I262" s="299"/>
      <c r="J262" s="299"/>
      <c r="K262" s="176"/>
    </row>
    <row r="263" spans="1:11" ht="16.5" customHeight="1">
      <c r="A263" s="655"/>
      <c r="B263" s="652"/>
      <c r="C263" s="367" t="s">
        <v>132</v>
      </c>
      <c r="D263" s="250"/>
      <c r="E263" s="24"/>
      <c r="F263" s="24"/>
      <c r="G263" s="334"/>
      <c r="H263" s="301"/>
      <c r="I263" s="301"/>
      <c r="J263" s="301"/>
      <c r="K263" s="177"/>
    </row>
    <row r="264" spans="1:11" ht="31.5">
      <c r="A264" s="655"/>
      <c r="B264" s="652"/>
      <c r="C264" s="346" t="s">
        <v>344</v>
      </c>
      <c r="D264" s="250">
        <v>100</v>
      </c>
      <c r="E264" s="24">
        <v>100</v>
      </c>
      <c r="F264" s="315">
        <f t="shared" ref="F264:F266" si="38">IF(E264/D264*100&gt;130,130,E264/D264*100)</f>
        <v>100</v>
      </c>
      <c r="G264" s="334" t="s">
        <v>10</v>
      </c>
      <c r="H264" s="301"/>
      <c r="I264" s="301"/>
      <c r="J264" s="301"/>
      <c r="K264" s="177"/>
    </row>
    <row r="265" spans="1:11" ht="31.5">
      <c r="A265" s="655"/>
      <c r="B265" s="652"/>
      <c r="C265" s="368" t="s">
        <v>343</v>
      </c>
      <c r="D265" s="250">
        <v>100</v>
      </c>
      <c r="E265" s="24">
        <v>100</v>
      </c>
      <c r="F265" s="315">
        <f t="shared" si="38"/>
        <v>100</v>
      </c>
      <c r="G265" s="334" t="s">
        <v>10</v>
      </c>
      <c r="H265" s="301"/>
      <c r="I265" s="301"/>
      <c r="J265" s="301"/>
      <c r="K265" s="177"/>
    </row>
    <row r="266" spans="1:11" ht="47.25">
      <c r="A266" s="655"/>
      <c r="B266" s="652"/>
      <c r="C266" s="332" t="s">
        <v>345</v>
      </c>
      <c r="D266" s="250">
        <v>100</v>
      </c>
      <c r="E266" s="24">
        <v>100</v>
      </c>
      <c r="F266" s="315">
        <f t="shared" si="38"/>
        <v>100</v>
      </c>
      <c r="G266" s="334" t="s">
        <v>10</v>
      </c>
      <c r="H266" s="301"/>
      <c r="I266" s="301"/>
      <c r="J266" s="301"/>
      <c r="K266" s="177"/>
    </row>
    <row r="267" spans="1:11" ht="31.5">
      <c r="A267" s="655"/>
      <c r="B267" s="652"/>
      <c r="C267" s="367" t="s">
        <v>133</v>
      </c>
      <c r="D267" s="250"/>
      <c r="E267" s="24"/>
      <c r="F267" s="315"/>
      <c r="G267" s="334"/>
      <c r="H267" s="301"/>
      <c r="I267" s="301"/>
      <c r="J267" s="301"/>
      <c r="K267" s="177"/>
    </row>
    <row r="268" spans="1:11" ht="47.25">
      <c r="A268" s="655"/>
      <c r="B268" s="652"/>
      <c r="C268" s="346" t="s">
        <v>346</v>
      </c>
      <c r="D268" s="250">
        <v>100</v>
      </c>
      <c r="E268" s="24">
        <v>100</v>
      </c>
      <c r="F268" s="315">
        <f t="shared" ref="F268" si="39">IF(E268/D268*100&gt;130,130,E268/D268*100)</f>
        <v>100</v>
      </c>
      <c r="G268" s="334" t="s">
        <v>10</v>
      </c>
      <c r="H268" s="301"/>
      <c r="I268" s="301"/>
      <c r="J268" s="301"/>
      <c r="K268" s="177"/>
    </row>
    <row r="269" spans="1:11" ht="31.5">
      <c r="A269" s="655"/>
      <c r="B269" s="652"/>
      <c r="C269" s="368" t="s">
        <v>134</v>
      </c>
      <c r="D269" s="250"/>
      <c r="E269" s="24"/>
      <c r="F269" s="315"/>
      <c r="G269" s="334"/>
      <c r="H269" s="301"/>
      <c r="I269" s="301"/>
      <c r="J269" s="301"/>
      <c r="K269" s="177"/>
    </row>
    <row r="270" spans="1:11" ht="47.25">
      <c r="A270" s="655"/>
      <c r="B270" s="652"/>
      <c r="C270" s="332" t="s">
        <v>347</v>
      </c>
      <c r="D270" s="250">
        <v>100</v>
      </c>
      <c r="E270" s="24">
        <v>100</v>
      </c>
      <c r="F270" s="315">
        <f t="shared" ref="F270" si="40">IF(E270/D270*100&gt;130,130,E270/D270*100)</f>
        <v>100</v>
      </c>
      <c r="G270" s="334" t="s">
        <v>10</v>
      </c>
      <c r="H270" s="301"/>
      <c r="I270" s="301"/>
      <c r="J270" s="301"/>
      <c r="K270" s="177"/>
    </row>
    <row r="271" spans="1:11">
      <c r="A271" s="655"/>
      <c r="B271" s="652"/>
      <c r="C271" s="367" t="s">
        <v>136</v>
      </c>
      <c r="D271" s="250"/>
      <c r="E271" s="24"/>
      <c r="F271" s="315"/>
      <c r="G271" s="334"/>
      <c r="H271" s="301"/>
      <c r="I271" s="301"/>
      <c r="J271" s="301"/>
      <c r="K271" s="177"/>
    </row>
    <row r="272" spans="1:11" ht="47.25">
      <c r="A272" s="655"/>
      <c r="B272" s="652"/>
      <c r="C272" s="346" t="s">
        <v>319</v>
      </c>
      <c r="D272" s="250">
        <v>100</v>
      </c>
      <c r="E272" s="24">
        <v>100</v>
      </c>
      <c r="F272" s="315">
        <f t="shared" ref="F272:F274" si="41">IF(E272/D272*100&gt;130,130,E272/D272*100)</f>
        <v>100</v>
      </c>
      <c r="G272" s="334" t="s">
        <v>10</v>
      </c>
      <c r="H272" s="301"/>
      <c r="I272" s="301"/>
      <c r="J272" s="301"/>
      <c r="K272" s="177"/>
    </row>
    <row r="273" spans="1:11" ht="49.5" customHeight="1">
      <c r="A273" s="655"/>
      <c r="B273" s="652"/>
      <c r="C273" s="353" t="s">
        <v>348</v>
      </c>
      <c r="D273" s="250">
        <v>90</v>
      </c>
      <c r="E273" s="24">
        <v>68</v>
      </c>
      <c r="F273" s="315">
        <f t="shared" si="41"/>
        <v>75.555555555555557</v>
      </c>
      <c r="G273" s="334" t="s">
        <v>10</v>
      </c>
      <c r="H273" s="301"/>
      <c r="I273" s="301"/>
      <c r="J273" s="301"/>
      <c r="K273" s="177"/>
    </row>
    <row r="274" spans="1:11" ht="79.5" thickBot="1">
      <c r="A274" s="656"/>
      <c r="B274" s="653"/>
      <c r="C274" s="359" t="s">
        <v>349</v>
      </c>
      <c r="D274" s="355">
        <v>60</v>
      </c>
      <c r="E274" s="131">
        <v>5</v>
      </c>
      <c r="F274" s="313">
        <f t="shared" si="41"/>
        <v>8.3333333333333321</v>
      </c>
      <c r="G274" s="338" t="s">
        <v>10</v>
      </c>
      <c r="H274" s="300"/>
      <c r="I274" s="300"/>
      <c r="J274" s="300"/>
      <c r="K274" s="178"/>
    </row>
    <row r="275" spans="1:11" ht="16.5" thickBot="1">
      <c r="A275" s="182"/>
      <c r="B275" s="50" t="s">
        <v>7</v>
      </c>
      <c r="C275" s="369" t="s">
        <v>227</v>
      </c>
      <c r="D275" s="293" t="s">
        <v>11</v>
      </c>
      <c r="E275" s="330" t="s">
        <v>11</v>
      </c>
      <c r="F275" s="293" t="s">
        <v>10</v>
      </c>
      <c r="G275" s="129">
        <f>(SUM(F262:F274))/8</f>
        <v>85.486111111111114</v>
      </c>
      <c r="H275" s="104">
        <v>51</v>
      </c>
      <c r="I275" s="104">
        <v>51</v>
      </c>
      <c r="J275" s="41">
        <f>I275/H275*100</f>
        <v>100</v>
      </c>
      <c r="K275" s="178">
        <f>(J275+G275)/2</f>
        <v>92.743055555555557</v>
      </c>
    </row>
    <row r="276" spans="1:11" ht="20.25" customHeight="1" thickBot="1">
      <c r="A276" s="637" t="s">
        <v>14</v>
      </c>
      <c r="B276" s="638"/>
      <c r="C276" s="638"/>
      <c r="D276" s="638"/>
      <c r="E276" s="638"/>
      <c r="F276" s="638"/>
      <c r="G276" s="638"/>
      <c r="H276" s="102"/>
      <c r="I276" s="102"/>
      <c r="J276" s="102"/>
      <c r="K276" s="242"/>
    </row>
    <row r="277" spans="1:11" s="102" customFormat="1" ht="17.25" customHeight="1">
      <c r="A277" s="648" t="s">
        <v>128</v>
      </c>
      <c r="B277" s="651" t="s">
        <v>124</v>
      </c>
      <c r="C277" s="322" t="s">
        <v>107</v>
      </c>
      <c r="D277" s="22"/>
      <c r="E277" s="23"/>
      <c r="F277" s="181"/>
      <c r="G277" s="22"/>
      <c r="H277" s="145"/>
      <c r="I277" s="145"/>
      <c r="J277" s="146"/>
      <c r="K277" s="341"/>
    </row>
    <row r="278" spans="1:11" s="102" customFormat="1" ht="63">
      <c r="A278" s="649"/>
      <c r="B278" s="652"/>
      <c r="C278" s="7" t="s">
        <v>340</v>
      </c>
      <c r="D278" s="5">
        <v>11</v>
      </c>
      <c r="E278" s="254">
        <v>6.6</v>
      </c>
      <c r="F278" s="486">
        <f>IF(D278/E278*100&gt;130,130,D278/E278*100)</f>
        <v>130</v>
      </c>
      <c r="G278" s="5" t="s">
        <v>6</v>
      </c>
      <c r="H278" s="147"/>
      <c r="I278" s="147"/>
      <c r="J278" s="148"/>
      <c r="K278" s="344"/>
    </row>
    <row r="279" spans="1:11" s="102" customFormat="1" ht="47.25">
      <c r="A279" s="649"/>
      <c r="B279" s="652"/>
      <c r="C279" s="7" t="s">
        <v>378</v>
      </c>
      <c r="D279" s="5">
        <v>0</v>
      </c>
      <c r="E279" s="254">
        <v>0</v>
      </c>
      <c r="F279" s="486">
        <v>100</v>
      </c>
      <c r="G279" s="5" t="s">
        <v>6</v>
      </c>
      <c r="H279" s="147"/>
      <c r="I279" s="147"/>
      <c r="J279" s="148"/>
      <c r="K279" s="344"/>
    </row>
    <row r="280" spans="1:11" s="102" customFormat="1">
      <c r="A280" s="649"/>
      <c r="B280" s="652"/>
      <c r="C280" s="332" t="s">
        <v>123</v>
      </c>
      <c r="D280" s="5"/>
      <c r="E280" s="254"/>
      <c r="F280" s="24"/>
      <c r="G280" s="5"/>
      <c r="H280" s="147"/>
      <c r="I280" s="147"/>
      <c r="J280" s="148"/>
      <c r="K280" s="344"/>
    </row>
    <row r="281" spans="1:11" s="102" customFormat="1" ht="73.5" customHeight="1">
      <c r="A281" s="649"/>
      <c r="B281" s="652"/>
      <c r="C281" s="353" t="s">
        <v>338</v>
      </c>
      <c r="D281" s="5">
        <v>100</v>
      </c>
      <c r="E281" s="254">
        <v>90.4</v>
      </c>
      <c r="F281" s="486">
        <f t="shared" ref="F281:F282" si="42">IF(E281/D281*100&gt;130,130,E281/D281*100)</f>
        <v>90.4</v>
      </c>
      <c r="G281" s="5" t="s">
        <v>6</v>
      </c>
      <c r="H281" s="147"/>
      <c r="I281" s="147"/>
      <c r="J281" s="148"/>
      <c r="K281" s="344"/>
    </row>
    <row r="282" spans="1:11" s="102" customFormat="1" ht="63">
      <c r="A282" s="649"/>
      <c r="B282" s="652"/>
      <c r="C282" s="353" t="s">
        <v>321</v>
      </c>
      <c r="D282" s="487">
        <v>45</v>
      </c>
      <c r="E282" s="491">
        <v>51.6</v>
      </c>
      <c r="F282" s="486">
        <f t="shared" si="42"/>
        <v>114.66666666666667</v>
      </c>
      <c r="G282" s="5" t="s">
        <v>6</v>
      </c>
      <c r="H282" s="147"/>
      <c r="I282" s="147"/>
      <c r="J282" s="148"/>
      <c r="K282" s="344"/>
    </row>
    <row r="283" spans="1:11" s="102" customFormat="1">
      <c r="A283" s="649"/>
      <c r="B283" s="652"/>
      <c r="C283" s="361" t="s">
        <v>112</v>
      </c>
      <c r="D283" s="487"/>
      <c r="E283" s="491"/>
      <c r="F283" s="486"/>
      <c r="G283" s="5"/>
      <c r="H283" s="147"/>
      <c r="I283" s="147"/>
      <c r="J283" s="148"/>
      <c r="K283" s="344"/>
    </row>
    <row r="284" spans="1:11" s="102" customFormat="1" ht="85.5" customHeight="1" thickBot="1">
      <c r="A284" s="649"/>
      <c r="B284" s="653"/>
      <c r="C284" s="52" t="s">
        <v>341</v>
      </c>
      <c r="D284" s="20">
        <v>95</v>
      </c>
      <c r="E284" s="21">
        <v>100</v>
      </c>
      <c r="F284" s="53">
        <f t="shared" ref="F284" si="43">IF(E284/D284*100&gt;130,130,E284/D284*100)</f>
        <v>105.26315789473684</v>
      </c>
      <c r="G284" s="20" t="s">
        <v>6</v>
      </c>
      <c r="H284" s="149"/>
      <c r="I284" s="149"/>
      <c r="J284" s="150"/>
      <c r="K284" s="349"/>
    </row>
    <row r="285" spans="1:11" s="102" customFormat="1" ht="16.5" thickBot="1">
      <c r="A285" s="650"/>
      <c r="B285" s="479" t="s">
        <v>23</v>
      </c>
      <c r="C285" s="101" t="s">
        <v>225</v>
      </c>
      <c r="D285" s="484" t="s">
        <v>11</v>
      </c>
      <c r="E285" s="330" t="s">
        <v>11</v>
      </c>
      <c r="F285" s="484" t="s">
        <v>10</v>
      </c>
      <c r="G285" s="495">
        <f>SUM(F277:F284)/5</f>
        <v>108.06596491228069</v>
      </c>
      <c r="H285" s="150">
        <v>2505</v>
      </c>
      <c r="I285" s="150">
        <v>2510</v>
      </c>
      <c r="J285" s="150">
        <f>I285/H285*100</f>
        <v>100.1996007984032</v>
      </c>
      <c r="K285" s="178">
        <f>(J285+G285)/2</f>
        <v>104.13278285534194</v>
      </c>
    </row>
    <row r="286" spans="1:11">
      <c r="A286" s="648" t="s">
        <v>27</v>
      </c>
      <c r="B286" s="651" t="s">
        <v>105</v>
      </c>
      <c r="C286" s="322" t="s">
        <v>107</v>
      </c>
      <c r="D286" s="173"/>
      <c r="E286" s="174"/>
      <c r="F286" s="174"/>
      <c r="G286" s="175"/>
      <c r="H286" s="34"/>
      <c r="I286" s="34"/>
      <c r="J286" s="38"/>
      <c r="K286" s="176"/>
    </row>
    <row r="287" spans="1:11" ht="68.25" customHeight="1">
      <c r="A287" s="649"/>
      <c r="B287" s="652"/>
      <c r="C287" s="7" t="s">
        <v>325</v>
      </c>
      <c r="D287" s="510">
        <v>5.4</v>
      </c>
      <c r="E287" s="486">
        <v>4.0999999999999996</v>
      </c>
      <c r="F287" s="486">
        <f>IF(D287/E287*100&gt;130,130,D287/E287*100)</f>
        <v>130</v>
      </c>
      <c r="G287" s="42"/>
      <c r="H287" s="35"/>
      <c r="I287" s="35"/>
      <c r="J287" s="39"/>
      <c r="K287" s="177"/>
    </row>
    <row r="288" spans="1:11" ht="47.25">
      <c r="A288" s="649"/>
      <c r="B288" s="652"/>
      <c r="C288" s="7" t="s">
        <v>326</v>
      </c>
      <c r="D288" s="1">
        <v>96.2</v>
      </c>
      <c r="E288" s="1">
        <v>97.42</v>
      </c>
      <c r="F288" s="486">
        <f>IF(E288/D288*100&gt;130,130,E288/D288*100)</f>
        <v>101.26819126819126</v>
      </c>
      <c r="G288" s="44" t="s">
        <v>8</v>
      </c>
      <c r="H288" s="35"/>
      <c r="I288" s="35"/>
      <c r="J288" s="39"/>
      <c r="K288" s="177"/>
    </row>
    <row r="289" spans="1:86" s="135" customFormat="1" ht="15" customHeight="1">
      <c r="A289" s="649"/>
      <c r="B289" s="652"/>
      <c r="C289" s="7" t="s">
        <v>108</v>
      </c>
      <c r="D289" s="13"/>
      <c r="E289" s="12"/>
      <c r="F289" s="1"/>
      <c r="G289" s="14"/>
      <c r="H289" s="35"/>
      <c r="I289" s="35"/>
      <c r="J289" s="39"/>
      <c r="K289" s="323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</row>
    <row r="290" spans="1:86" s="135" customFormat="1" ht="63">
      <c r="A290" s="649"/>
      <c r="B290" s="652"/>
      <c r="C290" s="7" t="s">
        <v>327</v>
      </c>
      <c r="D290" s="9">
        <v>100</v>
      </c>
      <c r="E290" s="9">
        <v>97.3</v>
      </c>
      <c r="F290" s="486">
        <f>IF(E290/D290*100&gt;130,130,E290/D290*100)</f>
        <v>97.3</v>
      </c>
      <c r="G290" s="14" t="s">
        <v>8</v>
      </c>
      <c r="H290" s="35"/>
      <c r="I290" s="35"/>
      <c r="J290" s="39"/>
      <c r="K290" s="323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</row>
    <row r="291" spans="1:86" ht="62.25" customHeight="1">
      <c r="A291" s="649"/>
      <c r="B291" s="652"/>
      <c r="C291" s="7" t="s">
        <v>321</v>
      </c>
      <c r="D291" s="1">
        <v>90.5</v>
      </c>
      <c r="E291" s="1">
        <v>91.8</v>
      </c>
      <c r="F291" s="486">
        <f t="shared" ref="F291" si="44">IF(E291/D291*100&gt;130,130,E291/D291*100)</f>
        <v>101.4364640883978</v>
      </c>
      <c r="G291" s="14" t="s">
        <v>8</v>
      </c>
      <c r="H291" s="35"/>
      <c r="I291" s="35"/>
      <c r="J291" s="39"/>
      <c r="K291" s="177"/>
    </row>
    <row r="292" spans="1:86">
      <c r="A292" s="649"/>
      <c r="B292" s="652"/>
      <c r="C292" s="11" t="s">
        <v>109</v>
      </c>
      <c r="D292" s="1"/>
      <c r="E292" s="10"/>
      <c r="F292" s="486"/>
      <c r="G292" s="14"/>
      <c r="H292" s="35"/>
      <c r="I292" s="35"/>
      <c r="J292" s="39"/>
      <c r="K292" s="177"/>
    </row>
    <row r="293" spans="1:86" ht="95.25" thickBot="1">
      <c r="A293" s="649"/>
      <c r="B293" s="668"/>
      <c r="C293" s="245" t="s">
        <v>328</v>
      </c>
      <c r="D293" s="53">
        <v>100</v>
      </c>
      <c r="E293" s="53">
        <v>100</v>
      </c>
      <c r="F293" s="53">
        <f t="shared" ref="F293" si="45">IF(E293/D293*100&gt;130,130,E293/D293*100)</f>
        <v>100</v>
      </c>
      <c r="G293" s="249" t="s">
        <v>8</v>
      </c>
      <c r="H293" s="35"/>
      <c r="I293" s="35"/>
      <c r="J293" s="39"/>
      <c r="K293" s="178"/>
    </row>
    <row r="294" spans="1:86" s="139" customFormat="1" ht="15.75" customHeight="1" thickBot="1">
      <c r="A294" s="650"/>
      <c r="B294" s="50" t="s">
        <v>7</v>
      </c>
      <c r="C294" s="99" t="s">
        <v>225</v>
      </c>
      <c r="D294" s="51" t="s">
        <v>9</v>
      </c>
      <c r="E294" s="113" t="s">
        <v>8</v>
      </c>
      <c r="F294" s="622" t="s">
        <v>8</v>
      </c>
      <c r="G294" s="542">
        <f>(SUM(F286:F293))/5</f>
        <v>106.00093107131781</v>
      </c>
      <c r="H294" s="36">
        <v>3030</v>
      </c>
      <c r="I294" s="36">
        <v>2937</v>
      </c>
      <c r="J294" s="41">
        <f>I294/H294*100</f>
        <v>96.930693069306926</v>
      </c>
      <c r="K294" s="178">
        <f>(J294+G294)/2</f>
        <v>101.46581207031237</v>
      </c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</row>
    <row r="295" spans="1:86" s="135" customFormat="1" ht="15" customHeight="1">
      <c r="A295" s="648" t="s">
        <v>28</v>
      </c>
      <c r="B295" s="651" t="s">
        <v>106</v>
      </c>
      <c r="C295" s="7" t="s">
        <v>107</v>
      </c>
      <c r="D295" s="29"/>
      <c r="E295" s="486"/>
      <c r="F295" s="486"/>
      <c r="G295" s="43"/>
      <c r="H295" s="35"/>
      <c r="I295" s="35"/>
      <c r="J295" s="39"/>
      <c r="K295" s="323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</row>
    <row r="296" spans="1:86" s="135" customFormat="1" ht="63">
      <c r="A296" s="649"/>
      <c r="B296" s="652"/>
      <c r="C296" s="7" t="s">
        <v>329</v>
      </c>
      <c r="D296" s="510">
        <v>8</v>
      </c>
      <c r="E296" s="486">
        <v>6</v>
      </c>
      <c r="F296" s="486">
        <f>IF(D296/E296*100&gt;130,130,D296/E296*100)</f>
        <v>130</v>
      </c>
      <c r="G296" s="44" t="s">
        <v>8</v>
      </c>
      <c r="H296" s="35"/>
      <c r="I296" s="35"/>
      <c r="J296" s="39"/>
      <c r="K296" s="323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</row>
    <row r="297" spans="1:86" s="135" customFormat="1" ht="47.25">
      <c r="A297" s="649"/>
      <c r="B297" s="652"/>
      <c r="C297" s="7" t="s">
        <v>326</v>
      </c>
      <c r="D297" s="1">
        <v>80.400000000000006</v>
      </c>
      <c r="E297" s="1">
        <v>83</v>
      </c>
      <c r="F297" s="486">
        <f>IF(E297/D297*100&gt;130,130,E297/D297*100)</f>
        <v>103.23383084577114</v>
      </c>
      <c r="G297" s="44" t="s">
        <v>8</v>
      </c>
      <c r="H297" s="35"/>
      <c r="I297" s="35"/>
      <c r="J297" s="39"/>
      <c r="K297" s="323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</row>
    <row r="298" spans="1:86" s="135" customFormat="1" ht="15" customHeight="1">
      <c r="A298" s="649"/>
      <c r="B298" s="652"/>
      <c r="C298" s="7" t="s">
        <v>108</v>
      </c>
      <c r="D298" s="13"/>
      <c r="E298" s="12"/>
      <c r="F298" s="1"/>
      <c r="G298" s="14"/>
      <c r="H298" s="35"/>
      <c r="I298" s="35"/>
      <c r="J298" s="39"/>
      <c r="K298" s="323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</row>
    <row r="299" spans="1:86" s="135" customFormat="1" ht="47.25">
      <c r="A299" s="649"/>
      <c r="B299" s="652"/>
      <c r="C299" s="7" t="s">
        <v>319</v>
      </c>
      <c r="D299" s="14">
        <v>100</v>
      </c>
      <c r="E299" s="9">
        <v>99.4</v>
      </c>
      <c r="F299" s="486">
        <f>IF(E299/D299*100&gt;130,130,E299/D299*100)</f>
        <v>99.4</v>
      </c>
      <c r="G299" s="14" t="s">
        <v>8</v>
      </c>
      <c r="H299" s="35"/>
      <c r="I299" s="35"/>
      <c r="J299" s="39"/>
      <c r="K299" s="323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</row>
    <row r="300" spans="1:86" s="135" customFormat="1" ht="45.75" customHeight="1">
      <c r="A300" s="649"/>
      <c r="B300" s="652"/>
      <c r="C300" s="7" t="s">
        <v>321</v>
      </c>
      <c r="D300" s="1">
        <v>95.8</v>
      </c>
      <c r="E300" s="1">
        <v>97.05</v>
      </c>
      <c r="F300" s="486">
        <f>IF(E300/D300*100&gt;130,130,E300/D300*100)</f>
        <v>101.30480167014613</v>
      </c>
      <c r="G300" s="14" t="s">
        <v>8</v>
      </c>
      <c r="H300" s="35"/>
      <c r="I300" s="35"/>
      <c r="J300" s="39"/>
      <c r="K300" s="323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</row>
    <row r="301" spans="1:86" s="135" customFormat="1">
      <c r="A301" s="649"/>
      <c r="B301" s="652"/>
      <c r="C301" s="11" t="s">
        <v>110</v>
      </c>
      <c r="D301" s="8"/>
      <c r="E301" s="10"/>
      <c r="F301" s="486"/>
      <c r="G301" s="14"/>
      <c r="H301" s="35"/>
      <c r="I301" s="35"/>
      <c r="J301" s="39"/>
      <c r="K301" s="323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</row>
    <row r="302" spans="1:86" s="135" customFormat="1" ht="94.5">
      <c r="A302" s="649"/>
      <c r="B302" s="652"/>
      <c r="C302" s="324" t="s">
        <v>418</v>
      </c>
      <c r="D302" s="14">
        <v>100</v>
      </c>
      <c r="E302" s="9">
        <v>97.9</v>
      </c>
      <c r="F302" s="486">
        <f>IF(E302/D302*100&gt;130,130,E302/D302*100)</f>
        <v>97.9</v>
      </c>
      <c r="G302" s="14" t="s">
        <v>8</v>
      </c>
      <c r="H302" s="35"/>
      <c r="I302" s="35"/>
      <c r="J302" s="39"/>
      <c r="K302" s="323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</row>
    <row r="303" spans="1:86" s="135" customFormat="1">
      <c r="A303" s="649"/>
      <c r="B303" s="652"/>
      <c r="C303" s="28" t="s">
        <v>424</v>
      </c>
      <c r="D303" s="9"/>
      <c r="E303" s="15"/>
      <c r="F303" s="9"/>
      <c r="G303" s="14"/>
      <c r="H303" s="35"/>
      <c r="I303" s="35"/>
      <c r="J303" s="39"/>
      <c r="K303" s="323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</row>
    <row r="304" spans="1:86" s="135" customFormat="1" ht="32.25" thickBot="1">
      <c r="A304" s="649"/>
      <c r="B304" s="653"/>
      <c r="C304" s="81" t="s">
        <v>322</v>
      </c>
      <c r="D304" s="57">
        <v>9.9</v>
      </c>
      <c r="E304" s="58" t="s">
        <v>402</v>
      </c>
      <c r="F304" s="486">
        <f>IF(D304/E304*100&gt;130,130,D304/E304*100)</f>
        <v>105.31914893617021</v>
      </c>
      <c r="G304" s="249" t="s">
        <v>8</v>
      </c>
      <c r="H304" s="55"/>
      <c r="I304" s="55"/>
      <c r="J304" s="54"/>
      <c r="K304" s="198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</row>
    <row r="305" spans="1:86" s="135" customFormat="1" ht="15.75" customHeight="1" thickBot="1">
      <c r="A305" s="650"/>
      <c r="B305" s="479" t="s">
        <v>7</v>
      </c>
      <c r="C305" s="325" t="s">
        <v>225</v>
      </c>
      <c r="D305" s="484" t="s">
        <v>11</v>
      </c>
      <c r="E305" s="326" t="s">
        <v>11</v>
      </c>
      <c r="F305" s="541" t="s">
        <v>10</v>
      </c>
      <c r="G305" s="100">
        <f>(SUM(F295:F304))/6</f>
        <v>106.19296357534792</v>
      </c>
      <c r="H305" s="55">
        <v>2433</v>
      </c>
      <c r="I305" s="55">
        <v>2428</v>
      </c>
      <c r="J305" s="54">
        <f>I305/H305*100</f>
        <v>99.794492396218658</v>
      </c>
      <c r="K305" s="178">
        <f>(J305+G305)/2</f>
        <v>102.99372798578329</v>
      </c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</row>
    <row r="306" spans="1:86">
      <c r="A306" s="648" t="s">
        <v>125</v>
      </c>
      <c r="B306" s="651" t="s">
        <v>354</v>
      </c>
      <c r="C306" s="7" t="s">
        <v>107</v>
      </c>
      <c r="D306" s="29"/>
      <c r="E306" s="486"/>
      <c r="F306" s="486"/>
      <c r="G306" s="46"/>
      <c r="H306" s="35"/>
      <c r="I306" s="35"/>
      <c r="J306" s="40"/>
      <c r="K306" s="177"/>
    </row>
    <row r="307" spans="1:86" ht="63">
      <c r="A307" s="649"/>
      <c r="B307" s="652"/>
      <c r="C307" s="7" t="s">
        <v>330</v>
      </c>
      <c r="D307" s="510">
        <v>7.1</v>
      </c>
      <c r="E307" s="486">
        <v>4.7</v>
      </c>
      <c r="F307" s="486">
        <f>IF(D307/E307*100&gt;130,130,D307/E307*100)</f>
        <v>130</v>
      </c>
      <c r="G307" s="45" t="s">
        <v>8</v>
      </c>
      <c r="H307" s="35"/>
      <c r="I307" s="35"/>
      <c r="J307" s="40"/>
      <c r="K307" s="177"/>
    </row>
    <row r="308" spans="1:86" ht="47.25">
      <c r="A308" s="649"/>
      <c r="B308" s="652"/>
      <c r="C308" s="7" t="s">
        <v>331</v>
      </c>
      <c r="D308" s="8">
        <v>69</v>
      </c>
      <c r="E308" s="1">
        <v>78.400000000000006</v>
      </c>
      <c r="F308" s="486">
        <f>IF(E308/D308*100&gt;130,130,E308/D308*100)</f>
        <v>113.62318840579711</v>
      </c>
      <c r="G308" s="47" t="s">
        <v>8</v>
      </c>
      <c r="H308" s="35"/>
      <c r="I308" s="35"/>
      <c r="J308" s="40"/>
      <c r="K308" s="177"/>
    </row>
    <row r="309" spans="1:86">
      <c r="A309" s="649"/>
      <c r="B309" s="652"/>
      <c r="C309" s="7" t="s">
        <v>108</v>
      </c>
      <c r="D309" s="13"/>
      <c r="E309" s="12"/>
      <c r="F309" s="1"/>
      <c r="G309" s="48"/>
      <c r="H309" s="35"/>
      <c r="I309" s="35"/>
      <c r="J309" s="40"/>
      <c r="K309" s="177"/>
    </row>
    <row r="310" spans="1:86" ht="63">
      <c r="A310" s="649"/>
      <c r="B310" s="652"/>
      <c r="C310" s="7" t="s">
        <v>327</v>
      </c>
      <c r="D310" s="9">
        <v>100</v>
      </c>
      <c r="E310" s="9">
        <v>98.9</v>
      </c>
      <c r="F310" s="486">
        <f t="shared" ref="F310:F311" si="46">IF(E310/D310*100&gt;130,130,E310/D310*100)</f>
        <v>98.9</v>
      </c>
      <c r="G310" s="45" t="s">
        <v>8</v>
      </c>
      <c r="H310" s="35"/>
      <c r="I310" s="35"/>
      <c r="J310" s="40"/>
      <c r="K310" s="177"/>
    </row>
    <row r="311" spans="1:86" ht="63">
      <c r="A311" s="649"/>
      <c r="B311" s="652"/>
      <c r="C311" s="7" t="s">
        <v>321</v>
      </c>
      <c r="D311" s="1">
        <v>99.5</v>
      </c>
      <c r="E311" s="1">
        <v>99.6</v>
      </c>
      <c r="F311" s="486">
        <f t="shared" si="46"/>
        <v>100.10050251256281</v>
      </c>
      <c r="G311" s="45" t="s">
        <v>8</v>
      </c>
      <c r="H311" s="35"/>
      <c r="I311" s="35"/>
      <c r="J311" s="40"/>
      <c r="K311" s="177"/>
    </row>
    <row r="312" spans="1:86">
      <c r="A312" s="649"/>
      <c r="B312" s="652"/>
      <c r="C312" s="11" t="s">
        <v>110</v>
      </c>
      <c r="D312" s="8"/>
      <c r="E312" s="10"/>
      <c r="F312" s="486"/>
      <c r="G312" s="45"/>
      <c r="H312" s="35"/>
      <c r="I312" s="35"/>
      <c r="J312" s="40"/>
      <c r="K312" s="177"/>
    </row>
    <row r="313" spans="1:86" ht="47.25" customHeight="1">
      <c r="A313" s="649"/>
      <c r="B313" s="652"/>
      <c r="C313" s="28" t="s">
        <v>324</v>
      </c>
      <c r="D313" s="1">
        <v>100</v>
      </c>
      <c r="E313" s="1" t="s">
        <v>478</v>
      </c>
      <c r="F313" s="486">
        <f t="shared" ref="F313:F315" si="47">IF(E313/D313*100&gt;130,130,E313/D313*100)</f>
        <v>96.7</v>
      </c>
      <c r="G313" s="49" t="s">
        <v>6</v>
      </c>
      <c r="H313" s="35"/>
      <c r="I313" s="35"/>
      <c r="J313" s="40"/>
      <c r="K313" s="177"/>
    </row>
    <row r="314" spans="1:86" ht="80.25" customHeight="1">
      <c r="A314" s="649"/>
      <c r="B314" s="652"/>
      <c r="C314" s="327" t="s">
        <v>332</v>
      </c>
      <c r="D314" s="19">
        <v>90</v>
      </c>
      <c r="E314" s="514" t="s">
        <v>403</v>
      </c>
      <c r="F314" s="486">
        <f t="shared" si="47"/>
        <v>104.11111111111111</v>
      </c>
      <c r="G314" s="49" t="s">
        <v>6</v>
      </c>
      <c r="H314" s="35"/>
      <c r="I314" s="35"/>
      <c r="J314" s="40"/>
      <c r="K314" s="177"/>
    </row>
    <row r="315" spans="1:86" ht="94.5">
      <c r="A315" s="649"/>
      <c r="B315" s="652"/>
      <c r="C315" s="327" t="s">
        <v>333</v>
      </c>
      <c r="D315" s="5">
        <v>80</v>
      </c>
      <c r="E315" s="124" t="s">
        <v>479</v>
      </c>
      <c r="F315" s="486">
        <f t="shared" si="47"/>
        <v>93.625</v>
      </c>
      <c r="G315" s="49" t="s">
        <v>6</v>
      </c>
      <c r="H315" s="35"/>
      <c r="I315" s="35"/>
      <c r="J315" s="40"/>
      <c r="K315" s="177"/>
    </row>
    <row r="316" spans="1:86">
      <c r="A316" s="649"/>
      <c r="B316" s="652"/>
      <c r="C316" s="28" t="s">
        <v>425</v>
      </c>
      <c r="D316" s="9"/>
      <c r="E316" s="15"/>
      <c r="F316" s="9"/>
      <c r="G316" s="5"/>
      <c r="H316" s="35"/>
      <c r="I316" s="35"/>
      <c r="J316" s="40"/>
      <c r="K316" s="177"/>
    </row>
    <row r="317" spans="1:86" ht="32.25" thickBot="1">
      <c r="A317" s="649"/>
      <c r="B317" s="328"/>
      <c r="C317" s="81" t="s">
        <v>323</v>
      </c>
      <c r="D317" s="57">
        <v>6</v>
      </c>
      <c r="E317" s="58" t="s">
        <v>480</v>
      </c>
      <c r="F317" s="53">
        <f>IF(D317/E317*100&gt;130,130,D317/E317*100)</f>
        <v>113.20754716981132</v>
      </c>
      <c r="G317" s="227" t="s">
        <v>6</v>
      </c>
      <c r="H317" s="55"/>
      <c r="I317" s="55"/>
      <c r="J317" s="59"/>
      <c r="K317" s="178"/>
    </row>
    <row r="318" spans="1:86" ht="16.5" thickBot="1">
      <c r="A318" s="650"/>
      <c r="B318" s="50" t="s">
        <v>7</v>
      </c>
      <c r="C318" s="329" t="s">
        <v>225</v>
      </c>
      <c r="D318" s="484" t="s">
        <v>11</v>
      </c>
      <c r="E318" s="330" t="s">
        <v>11</v>
      </c>
      <c r="F318" s="484" t="s">
        <v>10</v>
      </c>
      <c r="G318" s="370">
        <f>SUM(F306:F317)/8</f>
        <v>106.28341864991029</v>
      </c>
      <c r="H318" s="55">
        <v>1194</v>
      </c>
      <c r="I318" s="55">
        <v>1127</v>
      </c>
      <c r="J318" s="59">
        <f>I318/H318*100</f>
        <v>94.388609715242879</v>
      </c>
      <c r="K318" s="178">
        <f>(J318+G318)/2</f>
        <v>100.33601418257658</v>
      </c>
    </row>
    <row r="319" spans="1:86" s="429" customFormat="1" ht="47.25" customHeight="1">
      <c r="A319" s="657" t="s">
        <v>126</v>
      </c>
      <c r="B319" s="645" t="s">
        <v>111</v>
      </c>
      <c r="C319" s="420" t="s">
        <v>358</v>
      </c>
      <c r="D319" s="421">
        <v>100</v>
      </c>
      <c r="E319" s="247">
        <v>97.7</v>
      </c>
      <c r="F319" s="423">
        <f>IF(E319/D319*100&gt;130,130,E319/D319*100)</f>
        <v>97.7</v>
      </c>
      <c r="G319" s="424"/>
      <c r="H319" s="665"/>
      <c r="I319" s="665"/>
      <c r="J319" s="802"/>
      <c r="K319" s="805"/>
      <c r="L319" s="428"/>
      <c r="M319" s="428"/>
      <c r="N319" s="428"/>
      <c r="O319" s="428"/>
      <c r="P319" s="428"/>
      <c r="Q319" s="428"/>
      <c r="R319" s="428"/>
      <c r="S319" s="428"/>
      <c r="T319" s="428"/>
      <c r="U319" s="428"/>
      <c r="V319" s="428"/>
      <c r="W319" s="428"/>
      <c r="X319" s="428"/>
      <c r="Y319" s="428"/>
      <c r="Z319" s="428"/>
      <c r="AA319" s="428"/>
      <c r="AB319" s="428"/>
      <c r="AC319" s="428"/>
      <c r="AD319" s="428"/>
      <c r="AE319" s="428"/>
      <c r="AF319" s="428"/>
      <c r="AG319" s="428"/>
      <c r="AH319" s="428"/>
      <c r="AI319" s="428"/>
      <c r="AJ319" s="428"/>
      <c r="AK319" s="428"/>
      <c r="AL319" s="428"/>
      <c r="AM319" s="428"/>
      <c r="AN319" s="428"/>
      <c r="AO319" s="428"/>
      <c r="AP319" s="428"/>
      <c r="AQ319" s="428"/>
      <c r="AR319" s="428"/>
      <c r="AS319" s="428"/>
      <c r="AT319" s="428"/>
      <c r="AU319" s="428"/>
      <c r="AV319" s="428"/>
      <c r="AW319" s="428"/>
      <c r="AX319" s="428"/>
      <c r="AY319" s="428"/>
      <c r="AZ319" s="428"/>
      <c r="BA319" s="428"/>
      <c r="BB319" s="428"/>
      <c r="BC319" s="428"/>
      <c r="BD319" s="428"/>
      <c r="BE319" s="428"/>
      <c r="BF319" s="428"/>
      <c r="BG319" s="428"/>
      <c r="BH319" s="428"/>
      <c r="BI319" s="428"/>
      <c r="BJ319" s="428"/>
      <c r="BK319" s="428"/>
      <c r="BL319" s="428"/>
      <c r="BM319" s="428"/>
      <c r="BN319" s="428"/>
      <c r="BO319" s="428"/>
      <c r="BP319" s="428"/>
      <c r="BQ319" s="428"/>
      <c r="BR319" s="428"/>
      <c r="BS319" s="428"/>
      <c r="BT319" s="428"/>
      <c r="BU319" s="428"/>
      <c r="BV319" s="428"/>
      <c r="BW319" s="428"/>
      <c r="BX319" s="428"/>
      <c r="BY319" s="428"/>
      <c r="BZ319" s="428"/>
      <c r="CA319" s="428"/>
      <c r="CB319" s="428"/>
      <c r="CC319" s="428"/>
      <c r="CD319" s="428"/>
      <c r="CE319" s="428"/>
      <c r="CF319" s="428"/>
      <c r="CG319" s="428"/>
      <c r="CH319" s="428"/>
    </row>
    <row r="320" spans="1:86" s="429" customFormat="1" ht="32.25" customHeight="1">
      <c r="A320" s="658"/>
      <c r="B320" s="646"/>
      <c r="C320" s="430" t="s">
        <v>113</v>
      </c>
      <c r="D320" s="431"/>
      <c r="E320" s="432"/>
      <c r="F320" s="432"/>
      <c r="G320" s="433"/>
      <c r="H320" s="666"/>
      <c r="I320" s="666"/>
      <c r="J320" s="803"/>
      <c r="K320" s="806"/>
      <c r="L320" s="428"/>
      <c r="M320" s="428"/>
      <c r="N320" s="428"/>
      <c r="O320" s="428"/>
      <c r="P320" s="428"/>
      <c r="Q320" s="428"/>
      <c r="R320" s="428"/>
      <c r="S320" s="428"/>
      <c r="T320" s="428"/>
      <c r="U320" s="428"/>
      <c r="V320" s="428"/>
      <c r="W320" s="428"/>
      <c r="X320" s="428"/>
      <c r="Y320" s="428"/>
      <c r="Z320" s="428"/>
      <c r="AA320" s="428"/>
      <c r="AB320" s="428"/>
      <c r="AC320" s="428"/>
      <c r="AD320" s="428"/>
      <c r="AE320" s="428"/>
      <c r="AF320" s="428"/>
      <c r="AG320" s="428"/>
      <c r="AH320" s="428"/>
      <c r="AI320" s="428"/>
      <c r="AJ320" s="428"/>
      <c r="AK320" s="428"/>
      <c r="AL320" s="428"/>
      <c r="AM320" s="428"/>
      <c r="AN320" s="428"/>
      <c r="AO320" s="428"/>
      <c r="AP320" s="428"/>
      <c r="AQ320" s="428"/>
      <c r="AR320" s="428"/>
      <c r="AS320" s="428"/>
      <c r="AT320" s="428"/>
      <c r="AU320" s="428"/>
      <c r="AV320" s="428"/>
      <c r="AW320" s="428"/>
      <c r="AX320" s="428"/>
      <c r="AY320" s="428"/>
      <c r="AZ320" s="428"/>
      <c r="BA320" s="428"/>
      <c r="BB320" s="428"/>
      <c r="BC320" s="428"/>
      <c r="BD320" s="428"/>
      <c r="BE320" s="428"/>
      <c r="BF320" s="428"/>
      <c r="BG320" s="428"/>
      <c r="BH320" s="428"/>
      <c r="BI320" s="428"/>
      <c r="BJ320" s="428"/>
      <c r="BK320" s="428"/>
      <c r="BL320" s="428"/>
      <c r="BM320" s="428"/>
      <c r="BN320" s="428"/>
      <c r="BO320" s="428"/>
      <c r="BP320" s="428"/>
      <c r="BQ320" s="428"/>
      <c r="BR320" s="428"/>
      <c r="BS320" s="428"/>
      <c r="BT320" s="428"/>
      <c r="BU320" s="428"/>
      <c r="BV320" s="428"/>
      <c r="BW320" s="428"/>
      <c r="BX320" s="428"/>
      <c r="BY320" s="428"/>
      <c r="BZ320" s="428"/>
      <c r="CA320" s="428"/>
      <c r="CB320" s="428"/>
      <c r="CC320" s="428"/>
      <c r="CD320" s="428"/>
      <c r="CE320" s="428"/>
      <c r="CF320" s="428"/>
      <c r="CG320" s="428"/>
      <c r="CH320" s="428"/>
    </row>
    <row r="321" spans="1:86" s="429" customFormat="1" ht="63">
      <c r="A321" s="658"/>
      <c r="B321" s="646"/>
      <c r="C321" s="436" t="s">
        <v>359</v>
      </c>
      <c r="D321" s="432">
        <v>58.1</v>
      </c>
      <c r="E321" s="432">
        <v>61.1</v>
      </c>
      <c r="F321" s="432">
        <f>IF(E321/D321*100&gt;130,130,E321/D321*100)</f>
        <v>105.16351118760758</v>
      </c>
      <c r="G321" s="433"/>
      <c r="H321" s="666"/>
      <c r="I321" s="666"/>
      <c r="J321" s="803"/>
      <c r="K321" s="806"/>
      <c r="L321" s="428"/>
      <c r="M321" s="428"/>
      <c r="N321" s="428"/>
      <c r="O321" s="428"/>
      <c r="P321" s="428"/>
      <c r="Q321" s="428"/>
      <c r="R321" s="428"/>
      <c r="S321" s="428"/>
      <c r="T321" s="428"/>
      <c r="U321" s="428"/>
      <c r="V321" s="428"/>
      <c r="W321" s="428"/>
      <c r="X321" s="428"/>
      <c r="Y321" s="428"/>
      <c r="Z321" s="428"/>
      <c r="AA321" s="428"/>
      <c r="AB321" s="428"/>
      <c r="AC321" s="428"/>
      <c r="AD321" s="428"/>
      <c r="AE321" s="428"/>
      <c r="AF321" s="428"/>
      <c r="AG321" s="428"/>
      <c r="AH321" s="428"/>
      <c r="AI321" s="428"/>
      <c r="AJ321" s="428"/>
      <c r="AK321" s="428"/>
      <c r="AL321" s="428"/>
      <c r="AM321" s="428"/>
      <c r="AN321" s="428"/>
      <c r="AO321" s="428"/>
      <c r="AP321" s="428"/>
      <c r="AQ321" s="428"/>
      <c r="AR321" s="428"/>
      <c r="AS321" s="428"/>
      <c r="AT321" s="428"/>
      <c r="AU321" s="428"/>
      <c r="AV321" s="428"/>
      <c r="AW321" s="428"/>
      <c r="AX321" s="428"/>
      <c r="AY321" s="428"/>
      <c r="AZ321" s="428"/>
      <c r="BA321" s="428"/>
      <c r="BB321" s="428"/>
      <c r="BC321" s="428"/>
      <c r="BD321" s="428"/>
      <c r="BE321" s="428"/>
      <c r="BF321" s="428"/>
      <c r="BG321" s="428"/>
      <c r="BH321" s="428"/>
      <c r="BI321" s="428"/>
      <c r="BJ321" s="428"/>
      <c r="BK321" s="428"/>
      <c r="BL321" s="428"/>
      <c r="BM321" s="428"/>
      <c r="BN321" s="428"/>
      <c r="BO321" s="428"/>
      <c r="BP321" s="428"/>
      <c r="BQ321" s="428"/>
      <c r="BR321" s="428"/>
      <c r="BS321" s="428"/>
      <c r="BT321" s="428"/>
      <c r="BU321" s="428"/>
      <c r="BV321" s="428"/>
      <c r="BW321" s="428"/>
      <c r="BX321" s="428"/>
      <c r="BY321" s="428"/>
      <c r="BZ321" s="428"/>
      <c r="CA321" s="428"/>
      <c r="CB321" s="428"/>
      <c r="CC321" s="428"/>
      <c r="CD321" s="428"/>
      <c r="CE321" s="428"/>
      <c r="CF321" s="428"/>
      <c r="CG321" s="428"/>
      <c r="CH321" s="428"/>
    </row>
    <row r="322" spans="1:86" s="429" customFormat="1" ht="31.5" customHeight="1">
      <c r="A322" s="658"/>
      <c r="B322" s="646"/>
      <c r="C322" s="436" t="s">
        <v>362</v>
      </c>
      <c r="D322" s="431"/>
      <c r="E322" s="432"/>
      <c r="F322" s="432"/>
      <c r="G322" s="433" t="s">
        <v>10</v>
      </c>
      <c r="H322" s="666"/>
      <c r="I322" s="666"/>
      <c r="J322" s="803"/>
      <c r="K322" s="806"/>
      <c r="L322" s="428"/>
      <c r="M322" s="428"/>
      <c r="N322" s="428"/>
      <c r="O322" s="428"/>
      <c r="P322" s="428"/>
      <c r="Q322" s="428"/>
      <c r="R322" s="428"/>
      <c r="S322" s="428"/>
      <c r="T322" s="428"/>
      <c r="U322" s="428"/>
      <c r="V322" s="428"/>
      <c r="W322" s="428"/>
      <c r="X322" s="428"/>
      <c r="Y322" s="428"/>
      <c r="Z322" s="428"/>
      <c r="AA322" s="428"/>
      <c r="AB322" s="428"/>
      <c r="AC322" s="428"/>
      <c r="AD322" s="428"/>
      <c r="AE322" s="428"/>
      <c r="AF322" s="428"/>
      <c r="AG322" s="428"/>
      <c r="AH322" s="428"/>
      <c r="AI322" s="428"/>
      <c r="AJ322" s="428"/>
      <c r="AK322" s="428"/>
      <c r="AL322" s="428"/>
      <c r="AM322" s="428"/>
      <c r="AN322" s="428"/>
      <c r="AO322" s="428"/>
      <c r="AP322" s="428"/>
      <c r="AQ322" s="428"/>
      <c r="AR322" s="428"/>
      <c r="AS322" s="428"/>
      <c r="AT322" s="428"/>
      <c r="AU322" s="428"/>
      <c r="AV322" s="428"/>
      <c r="AW322" s="428"/>
      <c r="AX322" s="428"/>
      <c r="AY322" s="428"/>
      <c r="AZ322" s="428"/>
      <c r="BA322" s="428"/>
      <c r="BB322" s="428"/>
      <c r="BC322" s="428"/>
      <c r="BD322" s="428"/>
      <c r="BE322" s="428"/>
      <c r="BF322" s="428"/>
      <c r="BG322" s="428"/>
      <c r="BH322" s="428"/>
      <c r="BI322" s="428"/>
      <c r="BJ322" s="428"/>
      <c r="BK322" s="428"/>
      <c r="BL322" s="428"/>
      <c r="BM322" s="428"/>
      <c r="BN322" s="428"/>
      <c r="BO322" s="428"/>
      <c r="BP322" s="428"/>
      <c r="BQ322" s="428"/>
      <c r="BR322" s="428"/>
      <c r="BS322" s="428"/>
      <c r="BT322" s="428"/>
      <c r="BU322" s="428"/>
      <c r="BV322" s="428"/>
      <c r="BW322" s="428"/>
      <c r="BX322" s="428"/>
      <c r="BY322" s="428"/>
      <c r="BZ322" s="428"/>
      <c r="CA322" s="428"/>
      <c r="CB322" s="428"/>
      <c r="CC322" s="428"/>
      <c r="CD322" s="428"/>
      <c r="CE322" s="428"/>
      <c r="CF322" s="428"/>
      <c r="CG322" s="428"/>
      <c r="CH322" s="428"/>
    </row>
    <row r="323" spans="1:86" s="429" customFormat="1">
      <c r="A323" s="658"/>
      <c r="B323" s="646"/>
      <c r="C323" s="430" t="s">
        <v>114</v>
      </c>
      <c r="D323" s="437"/>
      <c r="E323" s="438"/>
      <c r="F323" s="432"/>
      <c r="G323" s="439"/>
      <c r="H323" s="666"/>
      <c r="I323" s="666"/>
      <c r="J323" s="803"/>
      <c r="K323" s="806"/>
      <c r="L323" s="428"/>
      <c r="M323" s="428"/>
      <c r="N323" s="428"/>
      <c r="O323" s="428"/>
      <c r="P323" s="428"/>
      <c r="Q323" s="428"/>
      <c r="R323" s="428"/>
      <c r="S323" s="428"/>
      <c r="T323" s="428"/>
      <c r="U323" s="428"/>
      <c r="V323" s="428"/>
      <c r="W323" s="428"/>
      <c r="X323" s="428"/>
      <c r="Y323" s="428"/>
      <c r="Z323" s="428"/>
      <c r="AA323" s="428"/>
      <c r="AB323" s="428"/>
      <c r="AC323" s="428"/>
      <c r="AD323" s="428"/>
      <c r="AE323" s="428"/>
      <c r="AF323" s="428"/>
      <c r="AG323" s="428"/>
      <c r="AH323" s="428"/>
      <c r="AI323" s="428"/>
      <c r="AJ323" s="428"/>
      <c r="AK323" s="428"/>
      <c r="AL323" s="428"/>
      <c r="AM323" s="428"/>
      <c r="AN323" s="428"/>
      <c r="AO323" s="428"/>
      <c r="AP323" s="428"/>
      <c r="AQ323" s="428"/>
      <c r="AR323" s="428"/>
      <c r="AS323" s="428"/>
      <c r="AT323" s="428"/>
      <c r="AU323" s="428"/>
      <c r="AV323" s="428"/>
      <c r="AW323" s="428"/>
      <c r="AX323" s="428"/>
      <c r="AY323" s="428"/>
      <c r="AZ323" s="428"/>
      <c r="BA323" s="428"/>
      <c r="BB323" s="428"/>
      <c r="BC323" s="428"/>
      <c r="BD323" s="428"/>
      <c r="BE323" s="428"/>
      <c r="BF323" s="428"/>
      <c r="BG323" s="428"/>
      <c r="BH323" s="428"/>
      <c r="BI323" s="428"/>
      <c r="BJ323" s="428"/>
      <c r="BK323" s="428"/>
      <c r="BL323" s="428"/>
      <c r="BM323" s="428"/>
      <c r="BN323" s="428"/>
      <c r="BO323" s="428"/>
      <c r="BP323" s="428"/>
      <c r="BQ323" s="428"/>
      <c r="BR323" s="428"/>
      <c r="BS323" s="428"/>
      <c r="BT323" s="428"/>
      <c r="BU323" s="428"/>
      <c r="BV323" s="428"/>
      <c r="BW323" s="428"/>
      <c r="BX323" s="428"/>
      <c r="BY323" s="428"/>
      <c r="BZ323" s="428"/>
      <c r="CA323" s="428"/>
      <c r="CB323" s="428"/>
      <c r="CC323" s="428"/>
      <c r="CD323" s="428"/>
      <c r="CE323" s="428"/>
      <c r="CF323" s="428"/>
      <c r="CG323" s="428"/>
      <c r="CH323" s="428"/>
    </row>
    <row r="324" spans="1:86" s="429" customFormat="1">
      <c r="A324" s="658"/>
      <c r="B324" s="646"/>
      <c r="C324" s="430" t="s">
        <v>363</v>
      </c>
      <c r="D324" s="437">
        <v>100</v>
      </c>
      <c r="E324" s="438">
        <v>100</v>
      </c>
      <c r="F324" s="432">
        <f>IF(E324/D324*100&gt;130,130,E324/D324*100)</f>
        <v>100</v>
      </c>
      <c r="G324" s="440" t="s">
        <v>8</v>
      </c>
      <c r="H324" s="666"/>
      <c r="I324" s="666"/>
      <c r="J324" s="803"/>
      <c r="K324" s="806"/>
      <c r="L324" s="428"/>
      <c r="M324" s="428"/>
      <c r="N324" s="428"/>
      <c r="O324" s="428"/>
      <c r="P324" s="428"/>
      <c r="Q324" s="428"/>
      <c r="R324" s="428"/>
      <c r="S324" s="428"/>
      <c r="T324" s="428"/>
      <c r="U324" s="428"/>
      <c r="V324" s="428"/>
      <c r="W324" s="428"/>
      <c r="X324" s="428"/>
      <c r="Y324" s="428"/>
      <c r="Z324" s="428"/>
      <c r="AA324" s="428"/>
      <c r="AB324" s="428"/>
      <c r="AC324" s="428"/>
      <c r="AD324" s="428"/>
      <c r="AE324" s="428"/>
      <c r="AF324" s="428"/>
      <c r="AG324" s="428"/>
      <c r="AH324" s="428"/>
      <c r="AI324" s="428"/>
      <c r="AJ324" s="428"/>
      <c r="AK324" s="428"/>
      <c r="AL324" s="428"/>
      <c r="AM324" s="428"/>
      <c r="AN324" s="428"/>
      <c r="AO324" s="428"/>
      <c r="AP324" s="428"/>
      <c r="AQ324" s="428"/>
      <c r="AR324" s="428"/>
      <c r="AS324" s="428"/>
      <c r="AT324" s="428"/>
      <c r="AU324" s="428"/>
      <c r="AV324" s="428"/>
      <c r="AW324" s="428"/>
      <c r="AX324" s="428"/>
      <c r="AY324" s="428"/>
      <c r="AZ324" s="428"/>
      <c r="BA324" s="428"/>
      <c r="BB324" s="428"/>
      <c r="BC324" s="428"/>
      <c r="BD324" s="428"/>
      <c r="BE324" s="428"/>
      <c r="BF324" s="428"/>
      <c r="BG324" s="428"/>
      <c r="BH324" s="428"/>
      <c r="BI324" s="428"/>
      <c r="BJ324" s="428"/>
      <c r="BK324" s="428"/>
      <c r="BL324" s="428"/>
      <c r="BM324" s="428"/>
      <c r="BN324" s="428"/>
      <c r="BO324" s="428"/>
      <c r="BP324" s="428"/>
      <c r="BQ324" s="428"/>
      <c r="BR324" s="428"/>
      <c r="BS324" s="428"/>
      <c r="BT324" s="428"/>
      <c r="BU324" s="428"/>
      <c r="BV324" s="428"/>
      <c r="BW324" s="428"/>
      <c r="BX324" s="428"/>
      <c r="BY324" s="428"/>
      <c r="BZ324" s="428"/>
      <c r="CA324" s="428"/>
      <c r="CB324" s="428"/>
      <c r="CC324" s="428"/>
      <c r="CD324" s="428"/>
      <c r="CE324" s="428"/>
      <c r="CF324" s="428"/>
      <c r="CG324" s="428"/>
      <c r="CH324" s="428"/>
    </row>
    <row r="325" spans="1:86" s="429" customFormat="1" ht="30.75" customHeight="1">
      <c r="A325" s="658"/>
      <c r="B325" s="646"/>
      <c r="C325" s="430" t="s">
        <v>364</v>
      </c>
      <c r="D325" s="431">
        <v>80</v>
      </c>
      <c r="E325" s="432">
        <v>86.6</v>
      </c>
      <c r="F325" s="432">
        <f>IF(E325/D325*100&gt;130,130,E325/D325*100)</f>
        <v>108.25</v>
      </c>
      <c r="G325" s="440" t="s">
        <v>8</v>
      </c>
      <c r="H325" s="666"/>
      <c r="I325" s="666"/>
      <c r="J325" s="803"/>
      <c r="K325" s="806"/>
      <c r="L325" s="428"/>
      <c r="M325" s="428"/>
      <c r="N325" s="428"/>
      <c r="O325" s="428"/>
      <c r="P325" s="428"/>
      <c r="Q325" s="428"/>
      <c r="R325" s="428"/>
      <c r="S325" s="428"/>
      <c r="T325" s="428"/>
      <c r="U325" s="428"/>
      <c r="V325" s="428"/>
      <c r="W325" s="428"/>
      <c r="X325" s="428"/>
      <c r="Y325" s="428"/>
      <c r="Z325" s="428"/>
      <c r="AA325" s="428"/>
      <c r="AB325" s="428"/>
      <c r="AC325" s="428"/>
      <c r="AD325" s="428"/>
      <c r="AE325" s="428"/>
      <c r="AF325" s="428"/>
      <c r="AG325" s="428"/>
      <c r="AH325" s="428"/>
      <c r="AI325" s="428"/>
      <c r="AJ325" s="428"/>
      <c r="AK325" s="428"/>
      <c r="AL325" s="428"/>
      <c r="AM325" s="428"/>
      <c r="AN325" s="428"/>
      <c r="AO325" s="428"/>
      <c r="AP325" s="428"/>
      <c r="AQ325" s="428"/>
      <c r="AR325" s="428"/>
      <c r="AS325" s="428"/>
      <c r="AT325" s="428"/>
      <c r="AU325" s="428"/>
      <c r="AV325" s="428"/>
      <c r="AW325" s="428"/>
      <c r="AX325" s="428"/>
      <c r="AY325" s="428"/>
      <c r="AZ325" s="428"/>
      <c r="BA325" s="428"/>
      <c r="BB325" s="428"/>
      <c r="BC325" s="428"/>
      <c r="BD325" s="428"/>
      <c r="BE325" s="428"/>
      <c r="BF325" s="428"/>
      <c r="BG325" s="428"/>
      <c r="BH325" s="428"/>
      <c r="BI325" s="428"/>
      <c r="BJ325" s="428"/>
      <c r="BK325" s="428"/>
      <c r="BL325" s="428"/>
      <c r="BM325" s="428"/>
      <c r="BN325" s="428"/>
      <c r="BO325" s="428"/>
      <c r="BP325" s="428"/>
      <c r="BQ325" s="428"/>
      <c r="BR325" s="428"/>
      <c r="BS325" s="428"/>
      <c r="BT325" s="428"/>
      <c r="BU325" s="428"/>
      <c r="BV325" s="428"/>
      <c r="BW325" s="428"/>
      <c r="BX325" s="428"/>
      <c r="BY325" s="428"/>
      <c r="BZ325" s="428"/>
      <c r="CA325" s="428"/>
      <c r="CB325" s="428"/>
      <c r="CC325" s="428"/>
      <c r="CD325" s="428"/>
      <c r="CE325" s="428"/>
      <c r="CF325" s="428"/>
      <c r="CG325" s="428"/>
      <c r="CH325" s="428"/>
    </row>
    <row r="326" spans="1:86" s="429" customFormat="1">
      <c r="A326" s="658"/>
      <c r="B326" s="646"/>
      <c r="C326" s="441" t="s">
        <v>116</v>
      </c>
      <c r="D326" s="431"/>
      <c r="E326" s="442"/>
      <c r="F326" s="432"/>
      <c r="G326" s="440"/>
      <c r="H326" s="666"/>
      <c r="I326" s="666"/>
      <c r="J326" s="803"/>
      <c r="K326" s="806"/>
      <c r="L326" s="428"/>
      <c r="M326" s="428"/>
      <c r="N326" s="428"/>
      <c r="O326" s="428"/>
      <c r="P326" s="428"/>
      <c r="Q326" s="428"/>
      <c r="R326" s="428"/>
      <c r="S326" s="428"/>
      <c r="T326" s="428"/>
      <c r="U326" s="428"/>
      <c r="V326" s="428"/>
      <c r="W326" s="428"/>
      <c r="X326" s="428"/>
      <c r="Y326" s="428"/>
      <c r="Z326" s="428"/>
      <c r="AA326" s="428"/>
      <c r="AB326" s="428"/>
      <c r="AC326" s="428"/>
      <c r="AD326" s="428"/>
      <c r="AE326" s="428"/>
      <c r="AF326" s="428"/>
      <c r="AG326" s="428"/>
      <c r="AH326" s="428"/>
      <c r="AI326" s="428"/>
      <c r="AJ326" s="428"/>
      <c r="AK326" s="428"/>
      <c r="AL326" s="428"/>
      <c r="AM326" s="428"/>
      <c r="AN326" s="428"/>
      <c r="AO326" s="428"/>
      <c r="AP326" s="428"/>
      <c r="AQ326" s="428"/>
      <c r="AR326" s="428"/>
      <c r="AS326" s="428"/>
      <c r="AT326" s="428"/>
      <c r="AU326" s="428"/>
      <c r="AV326" s="428"/>
      <c r="AW326" s="428"/>
      <c r="AX326" s="428"/>
      <c r="AY326" s="428"/>
      <c r="AZ326" s="428"/>
      <c r="BA326" s="428"/>
      <c r="BB326" s="428"/>
      <c r="BC326" s="428"/>
      <c r="BD326" s="428"/>
      <c r="BE326" s="428"/>
      <c r="BF326" s="428"/>
      <c r="BG326" s="428"/>
      <c r="BH326" s="428"/>
      <c r="BI326" s="428"/>
      <c r="BJ326" s="428"/>
      <c r="BK326" s="428"/>
      <c r="BL326" s="428"/>
      <c r="BM326" s="428"/>
      <c r="BN326" s="428"/>
      <c r="BO326" s="428"/>
      <c r="BP326" s="428"/>
      <c r="BQ326" s="428"/>
      <c r="BR326" s="428"/>
      <c r="BS326" s="428"/>
      <c r="BT326" s="428"/>
      <c r="BU326" s="428"/>
      <c r="BV326" s="428"/>
      <c r="BW326" s="428"/>
      <c r="BX326" s="428"/>
      <c r="BY326" s="428"/>
      <c r="BZ326" s="428"/>
      <c r="CA326" s="428"/>
      <c r="CB326" s="428"/>
      <c r="CC326" s="428"/>
      <c r="CD326" s="428"/>
      <c r="CE326" s="428"/>
      <c r="CF326" s="428"/>
      <c r="CG326" s="428"/>
      <c r="CH326" s="428"/>
    </row>
    <row r="327" spans="1:86" s="429" customFormat="1" ht="31.5">
      <c r="A327" s="658"/>
      <c r="B327" s="646"/>
      <c r="C327" s="436" t="s">
        <v>365</v>
      </c>
      <c r="D327" s="347">
        <v>80</v>
      </c>
      <c r="E327" s="112">
        <v>100</v>
      </c>
      <c r="F327" s="432">
        <f>IF(E327/D327*100&gt;130,130,E327/D327*100)</f>
        <v>125</v>
      </c>
      <c r="G327" s="433" t="s">
        <v>10</v>
      </c>
      <c r="H327" s="666"/>
      <c r="I327" s="666"/>
      <c r="J327" s="803"/>
      <c r="K327" s="806"/>
      <c r="L327" s="428"/>
      <c r="M327" s="428"/>
      <c r="N327" s="428"/>
      <c r="O327" s="428"/>
      <c r="P327" s="428"/>
      <c r="Q327" s="428"/>
      <c r="R327" s="428"/>
      <c r="S327" s="428"/>
      <c r="T327" s="428"/>
      <c r="U327" s="428"/>
      <c r="V327" s="428"/>
      <c r="W327" s="428"/>
      <c r="X327" s="428"/>
      <c r="Y327" s="428"/>
      <c r="Z327" s="428"/>
      <c r="AA327" s="428"/>
      <c r="AB327" s="428"/>
      <c r="AC327" s="428"/>
      <c r="AD327" s="428"/>
      <c r="AE327" s="428"/>
      <c r="AF327" s="428"/>
      <c r="AG327" s="428"/>
      <c r="AH327" s="428"/>
      <c r="AI327" s="428"/>
      <c r="AJ327" s="428"/>
      <c r="AK327" s="428"/>
      <c r="AL327" s="428"/>
      <c r="AM327" s="428"/>
      <c r="AN327" s="428"/>
      <c r="AO327" s="428"/>
      <c r="AP327" s="428"/>
      <c r="AQ327" s="428"/>
      <c r="AR327" s="428"/>
      <c r="AS327" s="428"/>
      <c r="AT327" s="428"/>
      <c r="AU327" s="428"/>
      <c r="AV327" s="428"/>
      <c r="AW327" s="428"/>
      <c r="AX327" s="428"/>
      <c r="AY327" s="428"/>
      <c r="AZ327" s="428"/>
      <c r="BA327" s="428"/>
      <c r="BB327" s="428"/>
      <c r="BC327" s="428"/>
      <c r="BD327" s="428"/>
      <c r="BE327" s="428"/>
      <c r="BF327" s="428"/>
      <c r="BG327" s="428"/>
      <c r="BH327" s="428"/>
      <c r="BI327" s="428"/>
      <c r="BJ327" s="428"/>
      <c r="BK327" s="428"/>
      <c r="BL327" s="428"/>
      <c r="BM327" s="428"/>
      <c r="BN327" s="428"/>
      <c r="BO327" s="428"/>
      <c r="BP327" s="428"/>
      <c r="BQ327" s="428"/>
      <c r="BR327" s="428"/>
      <c r="BS327" s="428"/>
      <c r="BT327" s="428"/>
      <c r="BU327" s="428"/>
      <c r="BV327" s="428"/>
      <c r="BW327" s="428"/>
      <c r="BX327" s="428"/>
      <c r="BY327" s="428"/>
      <c r="BZ327" s="428"/>
      <c r="CA327" s="428"/>
      <c r="CB327" s="428"/>
      <c r="CC327" s="428"/>
      <c r="CD327" s="428"/>
      <c r="CE327" s="428"/>
      <c r="CF327" s="428"/>
      <c r="CG327" s="428"/>
      <c r="CH327" s="428"/>
    </row>
    <row r="328" spans="1:86" s="429" customFormat="1" ht="79.5" thickBot="1">
      <c r="A328" s="658"/>
      <c r="B328" s="647"/>
      <c r="C328" s="496" t="s">
        <v>380</v>
      </c>
      <c r="D328" s="511">
        <v>82</v>
      </c>
      <c r="E328" s="498">
        <v>89.3</v>
      </c>
      <c r="F328" s="498">
        <f>IF(E328/D328*100&gt;130,130,E328/D328*100)</f>
        <v>108.90243902439023</v>
      </c>
      <c r="G328" s="499" t="s">
        <v>10</v>
      </c>
      <c r="H328" s="667"/>
      <c r="I328" s="667"/>
      <c r="J328" s="804"/>
      <c r="K328" s="807"/>
      <c r="L328" s="428"/>
      <c r="M328" s="428"/>
      <c r="N328" s="428"/>
      <c r="O328" s="428"/>
      <c r="P328" s="428"/>
      <c r="Q328" s="428"/>
      <c r="R328" s="428"/>
      <c r="S328" s="428"/>
      <c r="T328" s="428"/>
      <c r="U328" s="428"/>
      <c r="V328" s="428"/>
      <c r="W328" s="428"/>
      <c r="X328" s="428"/>
      <c r="Y328" s="428"/>
      <c r="Z328" s="428"/>
      <c r="AA328" s="428"/>
      <c r="AB328" s="428"/>
      <c r="AC328" s="428"/>
      <c r="AD328" s="428"/>
      <c r="AE328" s="428"/>
      <c r="AF328" s="428"/>
      <c r="AG328" s="428"/>
      <c r="AH328" s="428"/>
      <c r="AI328" s="428"/>
      <c r="AJ328" s="428"/>
      <c r="AK328" s="428"/>
      <c r="AL328" s="428"/>
      <c r="AM328" s="428"/>
      <c r="AN328" s="428"/>
      <c r="AO328" s="428"/>
      <c r="AP328" s="428"/>
      <c r="AQ328" s="428"/>
      <c r="AR328" s="428"/>
      <c r="AS328" s="428"/>
      <c r="AT328" s="428"/>
      <c r="AU328" s="428"/>
      <c r="AV328" s="428"/>
      <c r="AW328" s="428"/>
      <c r="AX328" s="428"/>
      <c r="AY328" s="428"/>
      <c r="AZ328" s="428"/>
      <c r="BA328" s="428"/>
      <c r="BB328" s="428"/>
      <c r="BC328" s="428"/>
      <c r="BD328" s="428"/>
      <c r="BE328" s="428"/>
      <c r="BF328" s="428"/>
      <c r="BG328" s="428"/>
      <c r="BH328" s="428"/>
      <c r="BI328" s="428"/>
      <c r="BJ328" s="428"/>
      <c r="BK328" s="428"/>
      <c r="BL328" s="428"/>
      <c r="BM328" s="428"/>
      <c r="BN328" s="428"/>
      <c r="BO328" s="428"/>
      <c r="BP328" s="428"/>
      <c r="BQ328" s="428"/>
      <c r="BR328" s="428"/>
      <c r="BS328" s="428"/>
      <c r="BT328" s="428"/>
      <c r="BU328" s="428"/>
      <c r="BV328" s="428"/>
      <c r="BW328" s="428"/>
      <c r="BX328" s="428"/>
      <c r="BY328" s="428"/>
      <c r="BZ328" s="428"/>
      <c r="CA328" s="428"/>
      <c r="CB328" s="428"/>
      <c r="CC328" s="428"/>
      <c r="CD328" s="428"/>
      <c r="CE328" s="428"/>
      <c r="CF328" s="428"/>
      <c r="CG328" s="428"/>
      <c r="CH328" s="428"/>
    </row>
    <row r="329" spans="1:86" s="429" customFormat="1" ht="16.5" thickBot="1">
      <c r="A329" s="659"/>
      <c r="B329" s="446" t="s">
        <v>7</v>
      </c>
      <c r="C329" s="447" t="s">
        <v>226</v>
      </c>
      <c r="D329" s="448" t="s">
        <v>11</v>
      </c>
      <c r="E329" s="449" t="s">
        <v>11</v>
      </c>
      <c r="F329" s="448" t="s">
        <v>10</v>
      </c>
      <c r="G329" s="450">
        <f>(SUM(F319:F329))/6</f>
        <v>107.5026583686663</v>
      </c>
      <c r="H329" s="611">
        <v>3021</v>
      </c>
      <c r="I329" s="451">
        <v>2977</v>
      </c>
      <c r="J329" s="452">
        <f>I329/H329*100</f>
        <v>98.543528632903005</v>
      </c>
      <c r="K329" s="188">
        <f>(J329+G329)/2</f>
        <v>103.02309350078465</v>
      </c>
      <c r="L329" s="428"/>
      <c r="M329" s="428"/>
      <c r="N329" s="428"/>
      <c r="O329" s="428"/>
      <c r="P329" s="428"/>
      <c r="Q329" s="428"/>
      <c r="R329" s="428"/>
      <c r="S329" s="428"/>
      <c r="T329" s="428"/>
      <c r="U329" s="428"/>
      <c r="V329" s="428"/>
      <c r="W329" s="428"/>
      <c r="X329" s="428"/>
      <c r="Y329" s="428"/>
      <c r="Z329" s="428"/>
      <c r="AA329" s="428"/>
      <c r="AB329" s="428"/>
      <c r="AC329" s="428"/>
      <c r="AD329" s="428"/>
      <c r="AE329" s="428"/>
      <c r="AF329" s="428"/>
      <c r="AG329" s="428"/>
      <c r="AH329" s="428"/>
      <c r="AI329" s="428"/>
      <c r="AJ329" s="428"/>
      <c r="AK329" s="428"/>
      <c r="AL329" s="428"/>
      <c r="AM329" s="428"/>
      <c r="AN329" s="428"/>
      <c r="AO329" s="428"/>
      <c r="AP329" s="428"/>
      <c r="AQ329" s="428"/>
      <c r="AR329" s="428"/>
      <c r="AS329" s="428"/>
      <c r="AT329" s="428"/>
      <c r="AU329" s="428"/>
      <c r="AV329" s="428"/>
      <c r="AW329" s="428"/>
      <c r="AX329" s="428"/>
      <c r="AY329" s="428"/>
      <c r="AZ329" s="428"/>
      <c r="BA329" s="428"/>
      <c r="BB329" s="428"/>
      <c r="BC329" s="428"/>
      <c r="BD329" s="428"/>
      <c r="BE329" s="428"/>
      <c r="BF329" s="428"/>
      <c r="BG329" s="428"/>
      <c r="BH329" s="428"/>
      <c r="BI329" s="428"/>
      <c r="BJ329" s="428"/>
      <c r="BK329" s="428"/>
      <c r="BL329" s="428"/>
      <c r="BM329" s="428"/>
      <c r="BN329" s="428"/>
      <c r="BO329" s="428"/>
      <c r="BP329" s="428"/>
      <c r="BQ329" s="428"/>
      <c r="BR329" s="428"/>
      <c r="BS329" s="428"/>
      <c r="BT329" s="428"/>
      <c r="BU329" s="428"/>
      <c r="BV329" s="428"/>
      <c r="BW329" s="428"/>
      <c r="BX329" s="428"/>
      <c r="BY329" s="428"/>
      <c r="BZ329" s="428"/>
      <c r="CA329" s="428"/>
      <c r="CB329" s="428"/>
      <c r="CC329" s="428"/>
      <c r="CD329" s="428"/>
      <c r="CE329" s="428"/>
      <c r="CF329" s="428"/>
      <c r="CG329" s="428"/>
      <c r="CH329" s="428"/>
    </row>
    <row r="330" spans="1:86" ht="15.75" customHeight="1">
      <c r="A330" s="648" t="s">
        <v>127</v>
      </c>
      <c r="B330" s="651" t="s">
        <v>115</v>
      </c>
      <c r="C330" s="7" t="s">
        <v>117</v>
      </c>
      <c r="D330" s="339"/>
      <c r="E330" s="339"/>
      <c r="F330" s="181"/>
      <c r="G330" s="340"/>
      <c r="H330" s="141"/>
      <c r="I330" s="141"/>
      <c r="J330" s="142"/>
      <c r="K330" s="341"/>
    </row>
    <row r="331" spans="1:86" ht="47.25">
      <c r="A331" s="649"/>
      <c r="B331" s="652"/>
      <c r="C331" s="342" t="s">
        <v>319</v>
      </c>
      <c r="D331" s="343">
        <v>100</v>
      </c>
      <c r="E331" s="343">
        <v>100</v>
      </c>
      <c r="F331" s="1">
        <f t="shared" ref="F331:F332" si="48">IF(E331/D331*100&gt;130,130,E331/D331*100)</f>
        <v>100</v>
      </c>
      <c r="G331" s="336" t="s">
        <v>10</v>
      </c>
      <c r="H331" s="143"/>
      <c r="I331" s="143"/>
      <c r="J331" s="144"/>
      <c r="K331" s="344"/>
    </row>
    <row r="332" spans="1:86" ht="63">
      <c r="A332" s="649"/>
      <c r="B332" s="652"/>
      <c r="C332" s="7" t="s">
        <v>336</v>
      </c>
      <c r="D332" s="343">
        <v>100</v>
      </c>
      <c r="E332" s="134">
        <v>100</v>
      </c>
      <c r="F332" s="345">
        <f t="shared" si="48"/>
        <v>100</v>
      </c>
      <c r="G332" s="336" t="s">
        <v>10</v>
      </c>
      <c r="H332" s="143"/>
      <c r="I332" s="143"/>
      <c r="J332" s="144"/>
      <c r="K332" s="344"/>
    </row>
    <row r="333" spans="1:86" ht="18.75" customHeight="1">
      <c r="A333" s="649"/>
      <c r="B333" s="652"/>
      <c r="C333" s="346" t="s">
        <v>118</v>
      </c>
      <c r="D333" s="343"/>
      <c r="E333" s="347"/>
      <c r="F333" s="24"/>
      <c r="G333" s="334"/>
      <c r="H333" s="143"/>
      <c r="I333" s="143"/>
      <c r="J333" s="144"/>
      <c r="K333" s="344"/>
    </row>
    <row r="334" spans="1:86" ht="47.25">
      <c r="A334" s="649"/>
      <c r="B334" s="652"/>
      <c r="C334" s="332" t="s">
        <v>377</v>
      </c>
      <c r="D334" s="343">
        <v>0</v>
      </c>
      <c r="E334" s="134">
        <v>0.5</v>
      </c>
      <c r="F334" s="486">
        <v>99.9</v>
      </c>
      <c r="G334" s="334" t="s">
        <v>10</v>
      </c>
      <c r="H334" s="143"/>
      <c r="I334" s="143"/>
      <c r="J334" s="144"/>
      <c r="K334" s="344"/>
    </row>
    <row r="335" spans="1:86" ht="48" thickBot="1">
      <c r="A335" s="649"/>
      <c r="B335" s="668"/>
      <c r="C335" s="337" t="s">
        <v>337</v>
      </c>
      <c r="D335" s="348">
        <v>0</v>
      </c>
      <c r="E335" s="348">
        <v>0</v>
      </c>
      <c r="F335" s="53">
        <v>100</v>
      </c>
      <c r="G335" s="338" t="s">
        <v>10</v>
      </c>
      <c r="H335" s="104"/>
      <c r="I335" s="143"/>
      <c r="J335" s="110"/>
      <c r="K335" s="349"/>
    </row>
    <row r="336" spans="1:86" ht="16.5" thickBot="1">
      <c r="A336" s="650"/>
      <c r="B336" s="111" t="s">
        <v>7</v>
      </c>
      <c r="C336" s="350" t="s">
        <v>226</v>
      </c>
      <c r="D336" s="484" t="s">
        <v>11</v>
      </c>
      <c r="E336" s="330" t="s">
        <v>11</v>
      </c>
      <c r="F336" s="484" t="s">
        <v>10</v>
      </c>
      <c r="G336" s="495">
        <f>(SUM(F330:F335))/4</f>
        <v>99.974999999999994</v>
      </c>
      <c r="H336" s="104">
        <v>600</v>
      </c>
      <c r="I336" s="118">
        <v>600</v>
      </c>
      <c r="J336" s="54">
        <f>I336/H336*100</f>
        <v>100</v>
      </c>
      <c r="K336" s="178">
        <f>(J336+G336)/2</f>
        <v>99.987499999999997</v>
      </c>
    </row>
    <row r="337" spans="1:86" s="468" customFormat="1" ht="96.75" customHeight="1" thickBot="1">
      <c r="A337" s="648" t="s">
        <v>129</v>
      </c>
      <c r="B337" s="651" t="s">
        <v>417</v>
      </c>
      <c r="C337" s="385" t="s">
        <v>419</v>
      </c>
      <c r="D337" s="352">
        <v>100</v>
      </c>
      <c r="E337" s="247">
        <v>100</v>
      </c>
      <c r="F337" s="1">
        <f t="shared" ref="F337:F339" si="49">IF(E337/D337*100&gt;130,130,E337/D337*100)</f>
        <v>100</v>
      </c>
      <c r="G337" s="501" t="s">
        <v>10</v>
      </c>
      <c r="H337" s="141"/>
      <c r="I337" s="141"/>
      <c r="J337" s="141"/>
      <c r="K337" s="176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</row>
    <row r="338" spans="1:86" s="468" customFormat="1" ht="16.5" thickBot="1">
      <c r="A338" s="649"/>
      <c r="B338" s="652"/>
      <c r="C338" s="351" t="s">
        <v>119</v>
      </c>
      <c r="D338" s="250"/>
      <c r="E338" s="24"/>
      <c r="F338" s="345"/>
      <c r="G338" s="334"/>
      <c r="H338" s="143"/>
      <c r="I338" s="143"/>
      <c r="J338" s="143"/>
      <c r="K338" s="177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</row>
    <row r="339" spans="1:86" s="468" customFormat="1" ht="63.75" thickBot="1">
      <c r="A339" s="649"/>
      <c r="B339" s="652"/>
      <c r="C339" s="351" t="s">
        <v>338</v>
      </c>
      <c r="D339" s="250">
        <v>100</v>
      </c>
      <c r="E339" s="24">
        <v>100</v>
      </c>
      <c r="F339" s="1">
        <f t="shared" si="49"/>
        <v>100</v>
      </c>
      <c r="G339" s="334" t="s">
        <v>10</v>
      </c>
      <c r="H339" s="143"/>
      <c r="I339" s="143"/>
      <c r="J339" s="143"/>
      <c r="K339" s="177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</row>
    <row r="340" spans="1:86" s="468" customFormat="1" ht="67.5" customHeight="1" thickBot="1">
      <c r="A340" s="649"/>
      <c r="B340" s="652"/>
      <c r="C340" s="353" t="s">
        <v>321</v>
      </c>
      <c r="D340" s="250">
        <v>100</v>
      </c>
      <c r="E340" s="24">
        <v>100</v>
      </c>
      <c r="F340" s="596">
        <f>IF(E340/D340*100&gt;130,130,E340/D340*100)</f>
        <v>100</v>
      </c>
      <c r="G340" s="334" t="s">
        <v>10</v>
      </c>
      <c r="H340" s="143"/>
      <c r="I340" s="143"/>
      <c r="J340" s="143"/>
      <c r="K340" s="177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</row>
    <row r="341" spans="1:86" s="468" customFormat="1" ht="16.5" thickBot="1">
      <c r="A341" s="649"/>
      <c r="B341" s="652"/>
      <c r="C341" s="351" t="s">
        <v>414</v>
      </c>
      <c r="D341" s="250"/>
      <c r="E341" s="24"/>
      <c r="F341" s="1"/>
      <c r="G341" s="334"/>
      <c r="H341" s="143"/>
      <c r="I341" s="143"/>
      <c r="J341" s="143"/>
      <c r="K341" s="177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</row>
    <row r="342" spans="1:86" s="468" customFormat="1" ht="111" thickBot="1">
      <c r="A342" s="649"/>
      <c r="B342" s="652"/>
      <c r="C342" s="354" t="s">
        <v>415</v>
      </c>
      <c r="D342" s="250">
        <v>40</v>
      </c>
      <c r="E342" s="24">
        <v>40</v>
      </c>
      <c r="F342" s="596">
        <f t="shared" ref="F342:F343" si="50">IF(E342/D342*100&gt;130,130,E342/D342*100)</f>
        <v>100</v>
      </c>
      <c r="G342" s="334" t="s">
        <v>10</v>
      </c>
      <c r="H342" s="143"/>
      <c r="I342" s="143"/>
      <c r="J342" s="143"/>
      <c r="K342" s="177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</row>
    <row r="343" spans="1:86" s="468" customFormat="1" ht="126.75" thickBot="1">
      <c r="A343" s="649"/>
      <c r="B343" s="653"/>
      <c r="C343" s="354" t="s">
        <v>416</v>
      </c>
      <c r="D343" s="250">
        <v>100</v>
      </c>
      <c r="E343" s="24">
        <v>100</v>
      </c>
      <c r="F343" s="53">
        <f t="shared" si="50"/>
        <v>100</v>
      </c>
      <c r="G343" s="338" t="s">
        <v>10</v>
      </c>
      <c r="H343" s="104"/>
      <c r="I343" s="104"/>
      <c r="J343" s="104"/>
      <c r="K343" s="178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</row>
    <row r="344" spans="1:86" s="468" customFormat="1" ht="19.5" customHeight="1" thickBot="1">
      <c r="A344" s="650"/>
      <c r="B344" s="594" t="s">
        <v>7</v>
      </c>
      <c r="C344" s="598" t="s">
        <v>227</v>
      </c>
      <c r="D344" s="587"/>
      <c r="E344" s="599"/>
      <c r="F344" s="234"/>
      <c r="G344" s="592">
        <f>(SUM(F337:F343))/5</f>
        <v>100</v>
      </c>
      <c r="H344" s="143">
        <v>1125</v>
      </c>
      <c r="I344" s="143">
        <v>1125</v>
      </c>
      <c r="J344" s="40">
        <f>I344/H344*100</f>
        <v>100</v>
      </c>
      <c r="K344" s="177">
        <f>(J344+G344)/2</f>
        <v>100</v>
      </c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</row>
    <row r="345" spans="1:86" ht="132" customHeight="1">
      <c r="A345" s="660" t="s">
        <v>209</v>
      </c>
      <c r="B345" s="662" t="s">
        <v>456</v>
      </c>
      <c r="C345" s="581" t="s">
        <v>470</v>
      </c>
      <c r="D345" s="352">
        <v>95</v>
      </c>
      <c r="E345" s="247">
        <v>100</v>
      </c>
      <c r="F345" s="174">
        <f>IF(E345/D345*100&gt;130,130,E345/D345*100)</f>
        <v>105.26315789473684</v>
      </c>
      <c r="G345" s="340" t="s">
        <v>10</v>
      </c>
      <c r="H345" s="639"/>
      <c r="I345" s="639"/>
      <c r="J345" s="639"/>
      <c r="K345" s="642"/>
    </row>
    <row r="346" spans="1:86">
      <c r="A346" s="661"/>
      <c r="B346" s="663"/>
      <c r="C346" s="351" t="s">
        <v>119</v>
      </c>
      <c r="D346" s="250"/>
      <c r="E346" s="24"/>
      <c r="F346" s="24"/>
      <c r="G346" s="334"/>
      <c r="H346" s="640"/>
      <c r="I346" s="640"/>
      <c r="J346" s="640"/>
      <c r="K346" s="643"/>
    </row>
    <row r="347" spans="1:86" ht="63">
      <c r="A347" s="661"/>
      <c r="B347" s="663"/>
      <c r="C347" s="582" t="s">
        <v>327</v>
      </c>
      <c r="D347" s="250">
        <v>100</v>
      </c>
      <c r="E347" s="24">
        <v>100</v>
      </c>
      <c r="F347" s="596">
        <f t="shared" ref="F347:F349" si="51">IF(E347/D347*100&gt;130,130,E347/D347*100)</f>
        <v>100</v>
      </c>
      <c r="G347" s="334" t="s">
        <v>10</v>
      </c>
      <c r="H347" s="640"/>
      <c r="I347" s="640"/>
      <c r="J347" s="640"/>
      <c r="K347" s="643"/>
    </row>
    <row r="348" spans="1:86" ht="67.5" customHeight="1">
      <c r="A348" s="661"/>
      <c r="B348" s="663"/>
      <c r="C348" s="582" t="s">
        <v>458</v>
      </c>
      <c r="D348" s="250">
        <v>100</v>
      </c>
      <c r="E348" s="24">
        <v>100</v>
      </c>
      <c r="F348" s="596">
        <f t="shared" si="51"/>
        <v>100</v>
      </c>
      <c r="G348" s="334" t="s">
        <v>10</v>
      </c>
      <c r="H348" s="640"/>
      <c r="I348" s="640"/>
      <c r="J348" s="640"/>
      <c r="K348" s="643"/>
    </row>
    <row r="349" spans="1:86" ht="80.25" customHeight="1" thickBot="1">
      <c r="A349" s="661"/>
      <c r="B349" s="664"/>
      <c r="C349" s="52" t="s">
        <v>459</v>
      </c>
      <c r="D349" s="355">
        <v>100</v>
      </c>
      <c r="E349" s="131">
        <v>100</v>
      </c>
      <c r="F349" s="53">
        <f t="shared" si="51"/>
        <v>100</v>
      </c>
      <c r="G349" s="338"/>
      <c r="H349" s="641"/>
      <c r="I349" s="641"/>
      <c r="J349" s="641"/>
      <c r="K349" s="644"/>
    </row>
    <row r="350" spans="1:86" ht="16.5" thickBot="1">
      <c r="A350" s="202"/>
      <c r="B350" s="583" t="s">
        <v>7</v>
      </c>
      <c r="C350" s="584" t="s">
        <v>227</v>
      </c>
      <c r="D350" s="588" t="s">
        <v>11</v>
      </c>
      <c r="E350" s="330" t="s">
        <v>11</v>
      </c>
      <c r="F350" s="588" t="s">
        <v>10</v>
      </c>
      <c r="G350" s="593">
        <f>(SUM(F345:F349))/4</f>
        <v>101.31578947368421</v>
      </c>
      <c r="H350" s="104">
        <v>300</v>
      </c>
      <c r="I350" s="104">
        <v>300</v>
      </c>
      <c r="J350" s="54">
        <f>I350/H350*100</f>
        <v>100</v>
      </c>
      <c r="K350" s="178">
        <f>(J350+G350)/2</f>
        <v>100.65789473684211</v>
      </c>
    </row>
    <row r="351" spans="1:86">
      <c r="A351" s="648" t="s">
        <v>29</v>
      </c>
      <c r="B351" s="651" t="s">
        <v>460</v>
      </c>
      <c r="C351" s="354" t="s">
        <v>461</v>
      </c>
      <c r="D351" s="371"/>
      <c r="E351" s="500"/>
      <c r="F351" s="596"/>
      <c r="G351" s="501" t="s">
        <v>10</v>
      </c>
      <c r="H351" s="143"/>
      <c r="I351" s="143"/>
      <c r="J351" s="143"/>
      <c r="K351" s="177"/>
    </row>
    <row r="352" spans="1:86" ht="47.25">
      <c r="A352" s="649"/>
      <c r="B352" s="652"/>
      <c r="C352" s="354" t="s">
        <v>462</v>
      </c>
      <c r="D352" s="250">
        <v>50</v>
      </c>
      <c r="E352" s="24">
        <v>100</v>
      </c>
      <c r="F352" s="596">
        <f t="shared" ref="F352:F354" si="52">IF(E352/D352*100&gt;130,130,E352/D352*100)</f>
        <v>130</v>
      </c>
      <c r="G352" s="334" t="s">
        <v>10</v>
      </c>
      <c r="H352" s="143"/>
      <c r="I352" s="143"/>
      <c r="J352" s="143"/>
      <c r="K352" s="177"/>
    </row>
    <row r="353" spans="1:11" ht="63">
      <c r="A353" s="649"/>
      <c r="B353" s="652"/>
      <c r="C353" s="354" t="s">
        <v>463</v>
      </c>
      <c r="D353" s="250">
        <v>80</v>
      </c>
      <c r="E353" s="24">
        <v>100</v>
      </c>
      <c r="F353" s="596">
        <f t="shared" si="52"/>
        <v>125</v>
      </c>
      <c r="G353" s="334" t="s">
        <v>10</v>
      </c>
      <c r="H353" s="143"/>
      <c r="I353" s="143"/>
      <c r="J353" s="143"/>
      <c r="K353" s="177"/>
    </row>
    <row r="354" spans="1:11" ht="47.25">
      <c r="A354" s="649"/>
      <c r="B354" s="652"/>
      <c r="C354" s="354" t="s">
        <v>464</v>
      </c>
      <c r="D354" s="250">
        <v>100</v>
      </c>
      <c r="E354" s="24">
        <v>100</v>
      </c>
      <c r="F354" s="596">
        <f t="shared" si="52"/>
        <v>100</v>
      </c>
      <c r="G354" s="334" t="s">
        <v>10</v>
      </c>
      <c r="H354" s="143"/>
      <c r="I354" s="143"/>
      <c r="J354" s="143"/>
      <c r="K354" s="177"/>
    </row>
    <row r="355" spans="1:11">
      <c r="A355" s="649"/>
      <c r="B355" s="652"/>
      <c r="C355" s="354" t="s">
        <v>123</v>
      </c>
      <c r="D355" s="250"/>
      <c r="E355" s="24"/>
      <c r="F355" s="596"/>
      <c r="G355" s="334"/>
      <c r="H355" s="143"/>
      <c r="I355" s="143"/>
      <c r="J355" s="143"/>
      <c r="K355" s="177"/>
    </row>
    <row r="356" spans="1:11" ht="67.5" customHeight="1">
      <c r="A356" s="649"/>
      <c r="B356" s="652"/>
      <c r="C356" s="354" t="s">
        <v>465</v>
      </c>
      <c r="D356" s="250">
        <v>100</v>
      </c>
      <c r="E356" s="24">
        <v>100</v>
      </c>
      <c r="F356" s="596">
        <f t="shared" ref="F356:F357" si="53">IF(E356/D356*100&gt;130,130,E356/D356*100)</f>
        <v>100</v>
      </c>
      <c r="G356" s="334" t="s">
        <v>10</v>
      </c>
      <c r="H356" s="143"/>
      <c r="I356" s="143"/>
      <c r="J356" s="143"/>
      <c r="K356" s="177"/>
    </row>
    <row r="357" spans="1:11" ht="79.5" thickBot="1">
      <c r="A357" s="649"/>
      <c r="B357" s="653"/>
      <c r="C357" s="354" t="s">
        <v>466</v>
      </c>
      <c r="D357" s="355">
        <v>100</v>
      </c>
      <c r="E357" s="131">
        <v>100</v>
      </c>
      <c r="F357" s="53">
        <f t="shared" si="53"/>
        <v>100</v>
      </c>
      <c r="G357" s="338" t="s">
        <v>10</v>
      </c>
      <c r="H357" s="104"/>
      <c r="I357" s="104"/>
      <c r="J357" s="104"/>
      <c r="K357" s="178"/>
    </row>
    <row r="358" spans="1:11" ht="16.5" thickBot="1">
      <c r="A358" s="650"/>
      <c r="B358" s="171" t="s">
        <v>7</v>
      </c>
      <c r="C358" s="356" t="s">
        <v>227</v>
      </c>
      <c r="D358" s="588" t="s">
        <v>11</v>
      </c>
      <c r="E358" s="330" t="s">
        <v>11</v>
      </c>
      <c r="F358" s="588" t="s">
        <v>10</v>
      </c>
      <c r="G358" s="100">
        <f>(SUM(F352:F357))/5</f>
        <v>111</v>
      </c>
      <c r="H358" s="104">
        <v>563</v>
      </c>
      <c r="I358" s="104">
        <v>563</v>
      </c>
      <c r="J358" s="59">
        <f>I358/H358*100</f>
        <v>100</v>
      </c>
      <c r="K358" s="178">
        <f>(J358+G358)/2</f>
        <v>105.5</v>
      </c>
    </row>
    <row r="359" spans="1:11" s="102" customFormat="1" ht="15.75" customHeight="1">
      <c r="A359" s="648" t="s">
        <v>131</v>
      </c>
      <c r="B359" s="651" t="s">
        <v>121</v>
      </c>
      <c r="C359" s="358" t="s">
        <v>120</v>
      </c>
      <c r="D359" s="352"/>
      <c r="E359" s="247"/>
      <c r="F359" s="174"/>
      <c r="G359" s="340"/>
      <c r="H359" s="146"/>
      <c r="I359" s="146"/>
      <c r="J359" s="146"/>
      <c r="K359" s="176"/>
    </row>
    <row r="360" spans="1:11" s="102" customFormat="1" ht="47.25">
      <c r="A360" s="649"/>
      <c r="B360" s="652"/>
      <c r="C360" s="364" t="s">
        <v>320</v>
      </c>
      <c r="D360" s="250">
        <v>100</v>
      </c>
      <c r="E360" s="365">
        <v>90.4</v>
      </c>
      <c r="F360" s="486">
        <f t="shared" ref="F360" si="54">IF(E360/D360*100&gt;130,130,E360/D360*100)</f>
        <v>90.4</v>
      </c>
      <c r="G360" s="5" t="s">
        <v>6</v>
      </c>
      <c r="H360" s="148"/>
      <c r="I360" s="148"/>
      <c r="J360" s="148"/>
      <c r="K360" s="177"/>
    </row>
    <row r="361" spans="1:11" s="102" customFormat="1">
      <c r="A361" s="649"/>
      <c r="B361" s="652"/>
      <c r="C361" s="7" t="s">
        <v>113</v>
      </c>
      <c r="D361" s="250"/>
      <c r="E361" s="365"/>
      <c r="F361" s="250"/>
      <c r="G361" s="334"/>
      <c r="H361" s="148"/>
      <c r="I361" s="148"/>
      <c r="J361" s="148"/>
      <c r="K361" s="177"/>
    </row>
    <row r="362" spans="1:11" s="102" customFormat="1" ht="63">
      <c r="A362" s="649"/>
      <c r="B362" s="652"/>
      <c r="C362" s="7" t="s">
        <v>340</v>
      </c>
      <c r="D362" s="250">
        <v>11</v>
      </c>
      <c r="E362" s="365">
        <v>6.2</v>
      </c>
      <c r="F362" s="486">
        <f>IF(D362/E362*100&gt;130,130,D362/E362*100)</f>
        <v>130</v>
      </c>
      <c r="G362" s="5" t="s">
        <v>6</v>
      </c>
      <c r="H362" s="148"/>
      <c r="I362" s="148"/>
      <c r="J362" s="148"/>
      <c r="K362" s="177"/>
    </row>
    <row r="363" spans="1:11" s="102" customFormat="1" ht="67.5" customHeight="1" thickBot="1">
      <c r="A363" s="649"/>
      <c r="B363" s="653"/>
      <c r="C363" s="337" t="s">
        <v>393</v>
      </c>
      <c r="D363" s="355">
        <v>0</v>
      </c>
      <c r="E363" s="366">
        <v>0</v>
      </c>
      <c r="F363" s="493">
        <v>100</v>
      </c>
      <c r="G363" s="20" t="s">
        <v>6</v>
      </c>
      <c r="H363" s="150"/>
      <c r="I363" s="150"/>
      <c r="J363" s="150"/>
      <c r="K363" s="178"/>
    </row>
    <row r="364" spans="1:11" s="102" customFormat="1" ht="16.5" thickBot="1">
      <c r="A364" s="650"/>
      <c r="B364" s="479" t="s">
        <v>23</v>
      </c>
      <c r="C364" s="101" t="s">
        <v>225</v>
      </c>
      <c r="D364" s="484" t="s">
        <v>11</v>
      </c>
      <c r="E364" s="330" t="s">
        <v>11</v>
      </c>
      <c r="F364" s="484" t="s">
        <v>10</v>
      </c>
      <c r="G364" s="494">
        <f>SUM(F360:F363)/3</f>
        <v>106.8</v>
      </c>
      <c r="H364" s="150">
        <v>2696</v>
      </c>
      <c r="I364" s="150">
        <v>2619</v>
      </c>
      <c r="J364" s="150">
        <f>I364/H364*100</f>
        <v>97.143916913946597</v>
      </c>
      <c r="K364" s="178">
        <f>(J364+G364)/2</f>
        <v>101.9719584569733</v>
      </c>
    </row>
    <row r="365" spans="1:11">
      <c r="A365" s="654" t="s">
        <v>128</v>
      </c>
      <c r="B365" s="651" t="s">
        <v>48</v>
      </c>
      <c r="C365" s="358" t="s">
        <v>135</v>
      </c>
      <c r="D365" s="352"/>
      <c r="E365" s="181"/>
      <c r="F365" s="181"/>
      <c r="G365" s="340"/>
      <c r="H365" s="299"/>
      <c r="I365" s="299"/>
      <c r="J365" s="299"/>
      <c r="K365" s="176"/>
    </row>
    <row r="366" spans="1:11" ht="16.5" customHeight="1">
      <c r="A366" s="655"/>
      <c r="B366" s="652"/>
      <c r="C366" s="367" t="s">
        <v>132</v>
      </c>
      <c r="D366" s="250"/>
      <c r="E366" s="24"/>
      <c r="F366" s="24"/>
      <c r="G366" s="334"/>
      <c r="H366" s="301"/>
      <c r="I366" s="301"/>
      <c r="J366" s="301"/>
      <c r="K366" s="177"/>
    </row>
    <row r="367" spans="1:11" ht="31.5">
      <c r="A367" s="655"/>
      <c r="B367" s="652"/>
      <c r="C367" s="346" t="s">
        <v>344</v>
      </c>
      <c r="D367" s="250">
        <v>0</v>
      </c>
      <c r="E367" s="24">
        <v>0</v>
      </c>
      <c r="F367" s="620">
        <v>100</v>
      </c>
      <c r="G367" s="334" t="s">
        <v>10</v>
      </c>
      <c r="H367" s="301"/>
      <c r="I367" s="301"/>
      <c r="J367" s="301"/>
      <c r="K367" s="177"/>
    </row>
    <row r="368" spans="1:11" ht="31.5">
      <c r="A368" s="655"/>
      <c r="B368" s="652"/>
      <c r="C368" s="368" t="s">
        <v>343</v>
      </c>
      <c r="D368" s="250">
        <v>0</v>
      </c>
      <c r="E368" s="24">
        <v>0</v>
      </c>
      <c r="F368" s="620">
        <v>100</v>
      </c>
      <c r="G368" s="334" t="s">
        <v>10</v>
      </c>
      <c r="H368" s="301"/>
      <c r="I368" s="301"/>
      <c r="J368" s="301"/>
      <c r="K368" s="177"/>
    </row>
    <row r="369" spans="1:16384" ht="47.25">
      <c r="A369" s="655"/>
      <c r="B369" s="652"/>
      <c r="C369" s="332" t="s">
        <v>345</v>
      </c>
      <c r="D369" s="250">
        <v>0</v>
      </c>
      <c r="E369" s="24">
        <v>0</v>
      </c>
      <c r="F369" s="315">
        <v>100</v>
      </c>
      <c r="G369" s="334" t="s">
        <v>10</v>
      </c>
      <c r="H369" s="301"/>
      <c r="I369" s="301"/>
      <c r="J369" s="301"/>
      <c r="K369" s="177"/>
    </row>
    <row r="370" spans="1:16384" ht="31.5">
      <c r="A370" s="655"/>
      <c r="B370" s="652"/>
      <c r="C370" s="367" t="s">
        <v>133</v>
      </c>
      <c r="D370" s="250"/>
      <c r="E370" s="24"/>
      <c r="F370" s="315"/>
      <c r="G370" s="334"/>
      <c r="H370" s="301"/>
      <c r="I370" s="301"/>
      <c r="J370" s="301"/>
      <c r="K370" s="177"/>
    </row>
    <row r="371" spans="1:16384" ht="47.25">
      <c r="A371" s="655"/>
      <c r="B371" s="652"/>
      <c r="C371" s="346" t="s">
        <v>346</v>
      </c>
      <c r="D371" s="250">
        <v>0</v>
      </c>
      <c r="E371" s="24">
        <v>0</v>
      </c>
      <c r="F371" s="315">
        <v>100</v>
      </c>
      <c r="G371" s="334" t="s">
        <v>10</v>
      </c>
      <c r="H371" s="301"/>
      <c r="I371" s="301"/>
      <c r="J371" s="301"/>
      <c r="K371" s="177"/>
    </row>
    <row r="372" spans="1:16384" ht="31.5">
      <c r="A372" s="655"/>
      <c r="B372" s="652"/>
      <c r="C372" s="368" t="s">
        <v>134</v>
      </c>
      <c r="D372" s="250"/>
      <c r="E372" s="24"/>
      <c r="F372" s="315"/>
      <c r="G372" s="334"/>
      <c r="H372" s="301"/>
      <c r="I372" s="301"/>
      <c r="J372" s="301"/>
      <c r="K372" s="177"/>
    </row>
    <row r="373" spans="1:16384" ht="47.25">
      <c r="A373" s="655"/>
      <c r="B373" s="652"/>
      <c r="C373" s="332" t="s">
        <v>347</v>
      </c>
      <c r="D373" s="250">
        <v>100</v>
      </c>
      <c r="E373" s="24">
        <v>100</v>
      </c>
      <c r="F373" s="315">
        <f t="shared" ref="F373" si="55">IF(E373/D373*100&gt;130,130,E373/D373*100)</f>
        <v>100</v>
      </c>
      <c r="G373" s="334" t="s">
        <v>10</v>
      </c>
      <c r="H373" s="301"/>
      <c r="I373" s="301"/>
      <c r="J373" s="301"/>
      <c r="K373" s="177"/>
    </row>
    <row r="374" spans="1:16384">
      <c r="A374" s="655"/>
      <c r="B374" s="652"/>
      <c r="C374" s="367" t="s">
        <v>136</v>
      </c>
      <c r="D374" s="250"/>
      <c r="E374" s="24"/>
      <c r="F374" s="315"/>
      <c r="G374" s="334"/>
      <c r="H374" s="301"/>
      <c r="I374" s="301"/>
      <c r="J374" s="301"/>
      <c r="K374" s="177"/>
    </row>
    <row r="375" spans="1:16384" ht="47.25">
      <c r="A375" s="655"/>
      <c r="B375" s="652"/>
      <c r="C375" s="346" t="s">
        <v>319</v>
      </c>
      <c r="D375" s="250">
        <v>100</v>
      </c>
      <c r="E375" s="24">
        <v>100</v>
      </c>
      <c r="F375" s="315">
        <f t="shared" ref="F375:F377" si="56">IF(E375/D375*100&gt;130,130,E375/D375*100)</f>
        <v>100</v>
      </c>
      <c r="G375" s="334" t="s">
        <v>10</v>
      </c>
      <c r="H375" s="301"/>
      <c r="I375" s="301"/>
      <c r="J375" s="301"/>
      <c r="K375" s="177"/>
    </row>
    <row r="376" spans="1:16384" ht="49.5" customHeight="1">
      <c r="A376" s="655"/>
      <c r="B376" s="652"/>
      <c r="C376" s="353" t="s">
        <v>348</v>
      </c>
      <c r="D376" s="250">
        <v>80</v>
      </c>
      <c r="E376" s="250">
        <v>80</v>
      </c>
      <c r="F376" s="315">
        <f t="shared" si="56"/>
        <v>100</v>
      </c>
      <c r="G376" s="334" t="s">
        <v>10</v>
      </c>
      <c r="H376" s="301"/>
      <c r="I376" s="301"/>
      <c r="J376" s="301"/>
      <c r="K376" s="177"/>
    </row>
    <row r="377" spans="1:16384" ht="83.25" customHeight="1" thickBot="1">
      <c r="A377" s="656"/>
      <c r="B377" s="653"/>
      <c r="C377" s="359" t="s">
        <v>349</v>
      </c>
      <c r="D377" s="355">
        <v>20</v>
      </c>
      <c r="E377" s="355">
        <v>20</v>
      </c>
      <c r="F377" s="313">
        <f t="shared" si="56"/>
        <v>100</v>
      </c>
      <c r="G377" s="338" t="s">
        <v>10</v>
      </c>
      <c r="H377" s="300"/>
      <c r="I377" s="300"/>
      <c r="J377" s="300"/>
      <c r="K377" s="178"/>
    </row>
    <row r="378" spans="1:16384" ht="16.5" thickBot="1">
      <c r="A378" s="182"/>
      <c r="B378" s="50" t="s">
        <v>7</v>
      </c>
      <c r="C378" s="369" t="s">
        <v>227</v>
      </c>
      <c r="D378" s="293" t="s">
        <v>11</v>
      </c>
      <c r="E378" s="330" t="s">
        <v>11</v>
      </c>
      <c r="F378" s="293" t="s">
        <v>10</v>
      </c>
      <c r="G378" s="129">
        <f>(SUM(F365:F377))/8</f>
        <v>100</v>
      </c>
      <c r="H378" s="104">
        <v>31</v>
      </c>
      <c r="I378" s="104">
        <v>31</v>
      </c>
      <c r="J378" s="41">
        <f>I378/H378*100</f>
        <v>100</v>
      </c>
      <c r="K378" s="178">
        <f>(J378+G378)/2</f>
        <v>100</v>
      </c>
    </row>
    <row r="379" spans="1:16384" ht="29.25" customHeight="1" thickBot="1">
      <c r="A379" s="637" t="s">
        <v>20</v>
      </c>
      <c r="B379" s="638"/>
      <c r="C379" s="638"/>
      <c r="D379" s="638"/>
      <c r="E379" s="638"/>
      <c r="F379" s="638"/>
      <c r="G379" s="638"/>
      <c r="H379" s="637"/>
      <c r="I379" s="638"/>
      <c r="J379" s="638"/>
      <c r="K379" s="638"/>
      <c r="L379" s="638"/>
      <c r="M379" s="638"/>
      <c r="N379" s="638"/>
      <c r="O379" s="637"/>
      <c r="P379" s="638"/>
      <c r="Q379" s="638"/>
      <c r="R379" s="638"/>
      <c r="S379" s="638"/>
      <c r="T379" s="638"/>
      <c r="U379" s="638"/>
      <c r="V379" s="637"/>
      <c r="W379" s="638"/>
      <c r="X379" s="638"/>
      <c r="Y379" s="638"/>
      <c r="Z379" s="638"/>
      <c r="AA379" s="638"/>
      <c r="AB379" s="638"/>
      <c r="AC379" s="637"/>
      <c r="AD379" s="638"/>
      <c r="AE379" s="638"/>
      <c r="AF379" s="638"/>
      <c r="AG379" s="638"/>
      <c r="AH379" s="638"/>
      <c r="AI379" s="638"/>
      <c r="AJ379" s="637"/>
      <c r="AK379" s="638"/>
      <c r="AL379" s="638"/>
      <c r="AM379" s="638"/>
      <c r="AN379" s="638"/>
      <c r="AO379" s="638"/>
      <c r="AP379" s="638"/>
      <c r="AQ379" s="637"/>
      <c r="AR379" s="638"/>
      <c r="AS379" s="638"/>
      <c r="AT379" s="638"/>
      <c r="AU379" s="638"/>
      <c r="AV379" s="638"/>
      <c r="AW379" s="638"/>
      <c r="AX379" s="637"/>
      <c r="AY379" s="638"/>
      <c r="AZ379" s="638"/>
      <c r="BA379" s="638"/>
      <c r="BB379" s="638"/>
      <c r="BC379" s="638"/>
      <c r="BD379" s="638"/>
      <c r="BE379" s="637"/>
      <c r="BF379" s="638"/>
      <c r="BG379" s="638"/>
      <c r="BH379" s="638"/>
      <c r="BI379" s="638"/>
      <c r="BJ379" s="638"/>
      <c r="BK379" s="638"/>
      <c r="BL379" s="637"/>
      <c r="BM379" s="638"/>
      <c r="BN379" s="638"/>
      <c r="BO379" s="638"/>
      <c r="BP379" s="638"/>
      <c r="BQ379" s="638"/>
      <c r="BR379" s="638"/>
      <c r="BS379" s="637"/>
      <c r="BT379" s="638"/>
      <c r="BU379" s="638"/>
      <c r="BV379" s="638"/>
      <c r="BW379" s="638"/>
      <c r="BX379" s="638"/>
      <c r="BY379" s="638"/>
      <c r="BZ379" s="637"/>
      <c r="CA379" s="638"/>
      <c r="CB379" s="638"/>
      <c r="CC379" s="638"/>
      <c r="CD379" s="638"/>
      <c r="CE379" s="638"/>
      <c r="CF379" s="638"/>
      <c r="CG379" s="637"/>
      <c r="CH379" s="638"/>
      <c r="CI379" s="638"/>
      <c r="CJ379" s="638"/>
      <c r="CK379" s="638"/>
      <c r="CL379" s="638"/>
      <c r="CM379" s="638"/>
      <c r="CN379" s="637"/>
      <c r="CO379" s="638"/>
      <c r="CP379" s="638"/>
      <c r="CQ379" s="638"/>
      <c r="CR379" s="638"/>
      <c r="CS379" s="638"/>
      <c r="CT379" s="638"/>
      <c r="CU379" s="637"/>
      <c r="CV379" s="638"/>
      <c r="CW379" s="638"/>
      <c r="CX379" s="638"/>
      <c r="CY379" s="638"/>
      <c r="CZ379" s="638"/>
      <c r="DA379" s="638"/>
      <c r="DB379" s="637"/>
      <c r="DC379" s="638"/>
      <c r="DD379" s="638"/>
      <c r="DE379" s="638"/>
      <c r="DF379" s="638"/>
      <c r="DG379" s="638"/>
      <c r="DH379" s="638"/>
      <c r="DI379" s="637"/>
      <c r="DJ379" s="638"/>
      <c r="DK379" s="638"/>
      <c r="DL379" s="638"/>
      <c r="DM379" s="638"/>
      <c r="DN379" s="638"/>
      <c r="DO379" s="638"/>
      <c r="DP379" s="637"/>
      <c r="DQ379" s="638"/>
      <c r="DR379" s="638"/>
      <c r="DS379" s="638"/>
      <c r="DT379" s="638"/>
      <c r="DU379" s="638"/>
      <c r="DV379" s="638"/>
      <c r="DW379" s="637"/>
      <c r="DX379" s="638"/>
      <c r="DY379" s="638"/>
      <c r="DZ379" s="638"/>
      <c r="EA379" s="638"/>
      <c r="EB379" s="638"/>
      <c r="EC379" s="638"/>
      <c r="ED379" s="637"/>
      <c r="EE379" s="638"/>
      <c r="EF379" s="638"/>
      <c r="EG379" s="638"/>
      <c r="EH379" s="638"/>
      <c r="EI379" s="638"/>
      <c r="EJ379" s="638"/>
      <c r="EK379" s="637"/>
      <c r="EL379" s="638"/>
      <c r="EM379" s="638"/>
      <c r="EN379" s="638"/>
      <c r="EO379" s="638"/>
      <c r="EP379" s="638"/>
      <c r="EQ379" s="638"/>
      <c r="ER379" s="637"/>
      <c r="ES379" s="638"/>
      <c r="ET379" s="638"/>
      <c r="EU379" s="638"/>
      <c r="EV379" s="638"/>
      <c r="EW379" s="638"/>
      <c r="EX379" s="638"/>
      <c r="EY379" s="637"/>
      <c r="EZ379" s="638"/>
      <c r="FA379" s="638"/>
      <c r="FB379" s="638"/>
      <c r="FC379" s="638"/>
      <c r="FD379" s="638"/>
      <c r="FE379" s="638"/>
      <c r="FF379" s="637"/>
      <c r="FG379" s="638"/>
      <c r="FH379" s="638"/>
      <c r="FI379" s="638"/>
      <c r="FJ379" s="638"/>
      <c r="FK379" s="638"/>
      <c r="FL379" s="638"/>
      <c r="FM379" s="637"/>
      <c r="FN379" s="638"/>
      <c r="FO379" s="638"/>
      <c r="FP379" s="638"/>
      <c r="FQ379" s="638"/>
      <c r="FR379" s="638"/>
      <c r="FS379" s="638"/>
      <c r="FT379" s="637"/>
      <c r="FU379" s="638"/>
      <c r="FV379" s="638"/>
      <c r="FW379" s="638"/>
      <c r="FX379" s="638"/>
      <c r="FY379" s="638"/>
      <c r="FZ379" s="638"/>
      <c r="GA379" s="637"/>
      <c r="GB379" s="638"/>
      <c r="GC379" s="638"/>
      <c r="GD379" s="638"/>
      <c r="GE379" s="638"/>
      <c r="GF379" s="638"/>
      <c r="GG379" s="638"/>
      <c r="GH379" s="637"/>
      <c r="GI379" s="638"/>
      <c r="GJ379" s="638"/>
      <c r="GK379" s="638"/>
      <c r="GL379" s="638"/>
      <c r="GM379" s="638"/>
      <c r="GN379" s="638"/>
      <c r="GO379" s="637"/>
      <c r="GP379" s="638"/>
      <c r="GQ379" s="638"/>
      <c r="GR379" s="638"/>
      <c r="GS379" s="638"/>
      <c r="GT379" s="638"/>
      <c r="GU379" s="638"/>
      <c r="GV379" s="637"/>
      <c r="GW379" s="638"/>
      <c r="GX379" s="638"/>
      <c r="GY379" s="638"/>
      <c r="GZ379" s="638"/>
      <c r="HA379" s="638"/>
      <c r="HB379" s="638"/>
      <c r="HC379" s="637"/>
      <c r="HD379" s="638"/>
      <c r="HE379" s="638"/>
      <c r="HF379" s="638"/>
      <c r="HG379" s="638"/>
      <c r="HH379" s="638"/>
      <c r="HI379" s="638"/>
      <c r="HJ379" s="637"/>
      <c r="HK379" s="638"/>
      <c r="HL379" s="638"/>
      <c r="HM379" s="638"/>
      <c r="HN379" s="638"/>
      <c r="HO379" s="638"/>
      <c r="HP379" s="638"/>
      <c r="HQ379" s="637"/>
      <c r="HR379" s="638"/>
      <c r="HS379" s="638"/>
      <c r="HT379" s="638"/>
      <c r="HU379" s="638"/>
      <c r="HV379" s="638"/>
      <c r="HW379" s="638"/>
      <c r="HX379" s="637"/>
      <c r="HY379" s="638"/>
      <c r="HZ379" s="638"/>
      <c r="IA379" s="638"/>
      <c r="IB379" s="638"/>
      <c r="IC379" s="638"/>
      <c r="ID379" s="638"/>
      <c r="IE379" s="637"/>
      <c r="IF379" s="638"/>
      <c r="IG379" s="638"/>
      <c r="IH379" s="638"/>
      <c r="II379" s="638"/>
      <c r="IJ379" s="638"/>
      <c r="IK379" s="638"/>
      <c r="IL379" s="637"/>
      <c r="IM379" s="638"/>
      <c r="IN379" s="638"/>
      <c r="IO379" s="638"/>
      <c r="IP379" s="638"/>
      <c r="IQ379" s="638"/>
      <c r="IR379" s="638"/>
      <c r="IS379" s="637"/>
      <c r="IT379" s="638"/>
      <c r="IU379" s="638"/>
      <c r="IV379" s="638"/>
      <c r="IW379" s="638"/>
      <c r="IX379" s="638"/>
      <c r="IY379" s="638"/>
      <c r="IZ379" s="637"/>
      <c r="JA379" s="638"/>
      <c r="JB379" s="638"/>
      <c r="JC379" s="638"/>
      <c r="JD379" s="638"/>
      <c r="JE379" s="638"/>
      <c r="JF379" s="638"/>
      <c r="JG379" s="637"/>
      <c r="JH379" s="638"/>
      <c r="JI379" s="638"/>
      <c r="JJ379" s="638"/>
      <c r="JK379" s="638"/>
      <c r="JL379" s="638"/>
      <c r="JM379" s="638"/>
      <c r="JN379" s="637"/>
      <c r="JO379" s="638"/>
      <c r="JP379" s="638"/>
      <c r="JQ379" s="638"/>
      <c r="JR379" s="638"/>
      <c r="JS379" s="638"/>
      <c r="JT379" s="638"/>
      <c r="JU379" s="637"/>
      <c r="JV379" s="638"/>
      <c r="JW379" s="638"/>
      <c r="JX379" s="638"/>
      <c r="JY379" s="638"/>
      <c r="JZ379" s="638"/>
      <c r="KA379" s="638"/>
      <c r="KB379" s="637"/>
      <c r="KC379" s="638"/>
      <c r="KD379" s="638"/>
      <c r="KE379" s="638"/>
      <c r="KF379" s="638"/>
      <c r="KG379" s="638"/>
      <c r="KH379" s="638"/>
      <c r="KI379" s="637"/>
      <c r="KJ379" s="638"/>
      <c r="KK379" s="638"/>
      <c r="KL379" s="638"/>
      <c r="KM379" s="638"/>
      <c r="KN379" s="638"/>
      <c r="KO379" s="638"/>
      <c r="KP379" s="637"/>
      <c r="KQ379" s="638"/>
      <c r="KR379" s="638"/>
      <c r="KS379" s="638"/>
      <c r="KT379" s="638"/>
      <c r="KU379" s="638"/>
      <c r="KV379" s="638"/>
      <c r="KW379" s="637"/>
      <c r="KX379" s="638"/>
      <c r="KY379" s="638"/>
      <c r="KZ379" s="638"/>
      <c r="LA379" s="638"/>
      <c r="LB379" s="638"/>
      <c r="LC379" s="638"/>
      <c r="LD379" s="637"/>
      <c r="LE379" s="638"/>
      <c r="LF379" s="638"/>
      <c r="LG379" s="638"/>
      <c r="LH379" s="638"/>
      <c r="LI379" s="638"/>
      <c r="LJ379" s="638"/>
      <c r="LK379" s="637"/>
      <c r="LL379" s="638"/>
      <c r="LM379" s="638"/>
      <c r="LN379" s="638"/>
      <c r="LO379" s="638"/>
      <c r="LP379" s="638"/>
      <c r="LQ379" s="638"/>
      <c r="LR379" s="637"/>
      <c r="LS379" s="638"/>
      <c r="LT379" s="638"/>
      <c r="LU379" s="638"/>
      <c r="LV379" s="638"/>
      <c r="LW379" s="638"/>
      <c r="LX379" s="638"/>
      <c r="LY379" s="637"/>
      <c r="LZ379" s="638"/>
      <c r="MA379" s="638"/>
      <c r="MB379" s="638"/>
      <c r="MC379" s="638"/>
      <c r="MD379" s="638"/>
      <c r="ME379" s="638"/>
      <c r="MF379" s="637"/>
      <c r="MG379" s="638"/>
      <c r="MH379" s="638"/>
      <c r="MI379" s="638"/>
      <c r="MJ379" s="638"/>
      <c r="MK379" s="638"/>
      <c r="ML379" s="638"/>
      <c r="MM379" s="637"/>
      <c r="MN379" s="638"/>
      <c r="MO379" s="638"/>
      <c r="MP379" s="638"/>
      <c r="MQ379" s="638"/>
      <c r="MR379" s="638"/>
      <c r="MS379" s="638"/>
      <c r="MT379" s="637"/>
      <c r="MU379" s="638"/>
      <c r="MV379" s="638"/>
      <c r="MW379" s="638"/>
      <c r="MX379" s="638"/>
      <c r="MY379" s="638"/>
      <c r="MZ379" s="638"/>
      <c r="NA379" s="637"/>
      <c r="NB379" s="638"/>
      <c r="NC379" s="638"/>
      <c r="ND379" s="638"/>
      <c r="NE379" s="638"/>
      <c r="NF379" s="638"/>
      <c r="NG379" s="638"/>
      <c r="NH379" s="637"/>
      <c r="NI379" s="638"/>
      <c r="NJ379" s="638"/>
      <c r="NK379" s="638"/>
      <c r="NL379" s="638"/>
      <c r="NM379" s="638"/>
      <c r="NN379" s="638"/>
      <c r="NO379" s="637"/>
      <c r="NP379" s="638"/>
      <c r="NQ379" s="638"/>
      <c r="NR379" s="638"/>
      <c r="NS379" s="638"/>
      <c r="NT379" s="638"/>
      <c r="NU379" s="638"/>
      <c r="NV379" s="637"/>
      <c r="NW379" s="638"/>
      <c r="NX379" s="638"/>
      <c r="NY379" s="638"/>
      <c r="NZ379" s="638"/>
      <c r="OA379" s="638"/>
      <c r="OB379" s="638"/>
      <c r="OC379" s="637"/>
      <c r="OD379" s="638"/>
      <c r="OE379" s="638"/>
      <c r="OF379" s="638"/>
      <c r="OG379" s="638"/>
      <c r="OH379" s="638"/>
      <c r="OI379" s="638"/>
      <c r="OJ379" s="637"/>
      <c r="OK379" s="638"/>
      <c r="OL379" s="638"/>
      <c r="OM379" s="638"/>
      <c r="ON379" s="638"/>
      <c r="OO379" s="638"/>
      <c r="OP379" s="638"/>
      <c r="OQ379" s="637"/>
      <c r="OR379" s="638"/>
      <c r="OS379" s="638"/>
      <c r="OT379" s="638"/>
      <c r="OU379" s="638"/>
      <c r="OV379" s="638"/>
      <c r="OW379" s="638"/>
      <c r="OX379" s="637"/>
      <c r="OY379" s="638"/>
      <c r="OZ379" s="638"/>
      <c r="PA379" s="638"/>
      <c r="PB379" s="638"/>
      <c r="PC379" s="638"/>
      <c r="PD379" s="638"/>
      <c r="PE379" s="637"/>
      <c r="PF379" s="638"/>
      <c r="PG379" s="638"/>
      <c r="PH379" s="638"/>
      <c r="PI379" s="638"/>
      <c r="PJ379" s="638"/>
      <c r="PK379" s="638"/>
      <c r="PL379" s="637"/>
      <c r="PM379" s="638"/>
      <c r="PN379" s="638"/>
      <c r="PO379" s="638"/>
      <c r="PP379" s="638"/>
      <c r="PQ379" s="638"/>
      <c r="PR379" s="638"/>
      <c r="PS379" s="637"/>
      <c r="PT379" s="638"/>
      <c r="PU379" s="638"/>
      <c r="PV379" s="638"/>
      <c r="PW379" s="638"/>
      <c r="PX379" s="638"/>
      <c r="PY379" s="638"/>
      <c r="PZ379" s="637"/>
      <c r="QA379" s="638"/>
      <c r="QB379" s="638"/>
      <c r="QC379" s="638"/>
      <c r="QD379" s="638"/>
      <c r="QE379" s="638"/>
      <c r="QF379" s="638"/>
      <c r="QG379" s="637"/>
      <c r="QH379" s="638"/>
      <c r="QI379" s="638"/>
      <c r="QJ379" s="638"/>
      <c r="QK379" s="638"/>
      <c r="QL379" s="638"/>
      <c r="QM379" s="638"/>
      <c r="QN379" s="637"/>
      <c r="QO379" s="638"/>
      <c r="QP379" s="638"/>
      <c r="QQ379" s="638"/>
      <c r="QR379" s="638"/>
      <c r="QS379" s="638"/>
      <c r="QT379" s="638"/>
      <c r="QU379" s="637"/>
      <c r="QV379" s="638"/>
      <c r="QW379" s="638"/>
      <c r="QX379" s="638"/>
      <c r="QY379" s="638"/>
      <c r="QZ379" s="638"/>
      <c r="RA379" s="638"/>
      <c r="RB379" s="637"/>
      <c r="RC379" s="638"/>
      <c r="RD379" s="638"/>
      <c r="RE379" s="638"/>
      <c r="RF379" s="638"/>
      <c r="RG379" s="638"/>
      <c r="RH379" s="638"/>
      <c r="RI379" s="637"/>
      <c r="RJ379" s="638"/>
      <c r="RK379" s="638"/>
      <c r="RL379" s="638"/>
      <c r="RM379" s="638"/>
      <c r="RN379" s="638"/>
      <c r="RO379" s="638"/>
      <c r="RP379" s="637"/>
      <c r="RQ379" s="638"/>
      <c r="RR379" s="638"/>
      <c r="RS379" s="638"/>
      <c r="RT379" s="638"/>
      <c r="RU379" s="638"/>
      <c r="RV379" s="638"/>
      <c r="RW379" s="637"/>
      <c r="RX379" s="638"/>
      <c r="RY379" s="638"/>
      <c r="RZ379" s="638"/>
      <c r="SA379" s="638"/>
      <c r="SB379" s="638"/>
      <c r="SC379" s="638"/>
      <c r="SD379" s="637"/>
      <c r="SE379" s="638"/>
      <c r="SF379" s="638"/>
      <c r="SG379" s="638"/>
      <c r="SH379" s="638"/>
      <c r="SI379" s="638"/>
      <c r="SJ379" s="638"/>
      <c r="SK379" s="637"/>
      <c r="SL379" s="638"/>
      <c r="SM379" s="638"/>
      <c r="SN379" s="638"/>
      <c r="SO379" s="638"/>
      <c r="SP379" s="638"/>
      <c r="SQ379" s="638"/>
      <c r="SR379" s="637"/>
      <c r="SS379" s="638"/>
      <c r="ST379" s="638"/>
      <c r="SU379" s="638"/>
      <c r="SV379" s="638"/>
      <c r="SW379" s="638"/>
      <c r="SX379" s="638"/>
      <c r="SY379" s="637"/>
      <c r="SZ379" s="638"/>
      <c r="TA379" s="638"/>
      <c r="TB379" s="638"/>
      <c r="TC379" s="638"/>
      <c r="TD379" s="638"/>
      <c r="TE379" s="638"/>
      <c r="TF379" s="637"/>
      <c r="TG379" s="638"/>
      <c r="TH379" s="638"/>
      <c r="TI379" s="638"/>
      <c r="TJ379" s="638"/>
      <c r="TK379" s="638"/>
      <c r="TL379" s="638"/>
      <c r="TM379" s="637"/>
      <c r="TN379" s="638"/>
      <c r="TO379" s="638"/>
      <c r="TP379" s="638"/>
      <c r="TQ379" s="638"/>
      <c r="TR379" s="638"/>
      <c r="TS379" s="638"/>
      <c r="TT379" s="637"/>
      <c r="TU379" s="638"/>
      <c r="TV379" s="638"/>
      <c r="TW379" s="638"/>
      <c r="TX379" s="638"/>
      <c r="TY379" s="638"/>
      <c r="TZ379" s="638"/>
      <c r="UA379" s="637"/>
      <c r="UB379" s="638"/>
      <c r="UC379" s="638"/>
      <c r="UD379" s="638"/>
      <c r="UE379" s="638"/>
      <c r="UF379" s="638"/>
      <c r="UG379" s="638"/>
      <c r="UH379" s="637"/>
      <c r="UI379" s="638"/>
      <c r="UJ379" s="638"/>
      <c r="UK379" s="638"/>
      <c r="UL379" s="638"/>
      <c r="UM379" s="638"/>
      <c r="UN379" s="638"/>
      <c r="UO379" s="637"/>
      <c r="UP379" s="638"/>
      <c r="UQ379" s="638"/>
      <c r="UR379" s="638"/>
      <c r="US379" s="638"/>
      <c r="UT379" s="638"/>
      <c r="UU379" s="638"/>
      <c r="UV379" s="637"/>
      <c r="UW379" s="638"/>
      <c r="UX379" s="638"/>
      <c r="UY379" s="638"/>
      <c r="UZ379" s="638"/>
      <c r="VA379" s="638"/>
      <c r="VB379" s="638"/>
      <c r="VC379" s="637"/>
      <c r="VD379" s="638"/>
      <c r="VE379" s="638"/>
      <c r="VF379" s="638"/>
      <c r="VG379" s="638"/>
      <c r="VH379" s="638"/>
      <c r="VI379" s="638"/>
      <c r="VJ379" s="637"/>
      <c r="VK379" s="638"/>
      <c r="VL379" s="638"/>
      <c r="VM379" s="638"/>
      <c r="VN379" s="638"/>
      <c r="VO379" s="638"/>
      <c r="VP379" s="638"/>
      <c r="VQ379" s="637"/>
      <c r="VR379" s="638"/>
      <c r="VS379" s="638"/>
      <c r="VT379" s="638"/>
      <c r="VU379" s="638"/>
      <c r="VV379" s="638"/>
      <c r="VW379" s="638"/>
      <c r="VX379" s="637"/>
      <c r="VY379" s="638"/>
      <c r="VZ379" s="638"/>
      <c r="WA379" s="638"/>
      <c r="WB379" s="638"/>
      <c r="WC379" s="638"/>
      <c r="WD379" s="638"/>
      <c r="WE379" s="637"/>
      <c r="WF379" s="638"/>
      <c r="WG379" s="638"/>
      <c r="WH379" s="638"/>
      <c r="WI379" s="638"/>
      <c r="WJ379" s="638"/>
      <c r="WK379" s="638"/>
      <c r="WL379" s="637"/>
      <c r="WM379" s="638"/>
      <c r="WN379" s="638"/>
      <c r="WO379" s="638"/>
      <c r="WP379" s="638"/>
      <c r="WQ379" s="638"/>
      <c r="WR379" s="638"/>
      <c r="WS379" s="637"/>
      <c r="WT379" s="638"/>
      <c r="WU379" s="638"/>
      <c r="WV379" s="638"/>
      <c r="WW379" s="638"/>
      <c r="WX379" s="638"/>
      <c r="WY379" s="638"/>
      <c r="WZ379" s="637"/>
      <c r="XA379" s="638"/>
      <c r="XB379" s="638"/>
      <c r="XC379" s="638"/>
      <c r="XD379" s="638"/>
      <c r="XE379" s="638"/>
      <c r="XF379" s="638"/>
      <c r="XG379" s="637"/>
      <c r="XH379" s="638"/>
      <c r="XI379" s="638"/>
      <c r="XJ379" s="638"/>
      <c r="XK379" s="638"/>
      <c r="XL379" s="638"/>
      <c r="XM379" s="638"/>
      <c r="XN379" s="637"/>
      <c r="XO379" s="638"/>
      <c r="XP379" s="638"/>
      <c r="XQ379" s="638"/>
      <c r="XR379" s="638"/>
      <c r="XS379" s="638"/>
      <c r="XT379" s="638"/>
      <c r="XU379" s="637"/>
      <c r="XV379" s="638"/>
      <c r="XW379" s="638"/>
      <c r="XX379" s="638"/>
      <c r="XY379" s="638"/>
      <c r="XZ379" s="638"/>
      <c r="YA379" s="638"/>
      <c r="YB379" s="637"/>
      <c r="YC379" s="638"/>
      <c r="YD379" s="638"/>
      <c r="YE379" s="638"/>
      <c r="YF379" s="638"/>
      <c r="YG379" s="638"/>
      <c r="YH379" s="638"/>
      <c r="YI379" s="637"/>
      <c r="YJ379" s="638"/>
      <c r="YK379" s="638"/>
      <c r="YL379" s="638"/>
      <c r="YM379" s="638"/>
      <c r="YN379" s="638"/>
      <c r="YO379" s="638"/>
      <c r="YP379" s="637"/>
      <c r="YQ379" s="638"/>
      <c r="YR379" s="638"/>
      <c r="YS379" s="638"/>
      <c r="YT379" s="638"/>
      <c r="YU379" s="638"/>
      <c r="YV379" s="638"/>
      <c r="YW379" s="637"/>
      <c r="YX379" s="638"/>
      <c r="YY379" s="638"/>
      <c r="YZ379" s="638"/>
      <c r="ZA379" s="638"/>
      <c r="ZB379" s="638"/>
      <c r="ZC379" s="638"/>
      <c r="ZD379" s="637"/>
      <c r="ZE379" s="638"/>
      <c r="ZF379" s="638"/>
      <c r="ZG379" s="638"/>
      <c r="ZH379" s="638"/>
      <c r="ZI379" s="638"/>
      <c r="ZJ379" s="638"/>
      <c r="ZK379" s="637"/>
      <c r="ZL379" s="638"/>
      <c r="ZM379" s="638"/>
      <c r="ZN379" s="638"/>
      <c r="ZO379" s="638"/>
      <c r="ZP379" s="638"/>
      <c r="ZQ379" s="638"/>
      <c r="ZR379" s="637"/>
      <c r="ZS379" s="638"/>
      <c r="ZT379" s="638"/>
      <c r="ZU379" s="638"/>
      <c r="ZV379" s="638"/>
      <c r="ZW379" s="638"/>
      <c r="ZX379" s="638"/>
      <c r="ZY379" s="637"/>
      <c r="ZZ379" s="638"/>
      <c r="AAA379" s="638"/>
      <c r="AAB379" s="638"/>
      <c r="AAC379" s="638"/>
      <c r="AAD379" s="638"/>
      <c r="AAE379" s="638"/>
      <c r="AAF379" s="637"/>
      <c r="AAG379" s="638"/>
      <c r="AAH379" s="638"/>
      <c r="AAI379" s="638"/>
      <c r="AAJ379" s="638"/>
      <c r="AAK379" s="638"/>
      <c r="AAL379" s="638"/>
      <c r="AAM379" s="637"/>
      <c r="AAN379" s="638"/>
      <c r="AAO379" s="638"/>
      <c r="AAP379" s="638"/>
      <c r="AAQ379" s="638"/>
      <c r="AAR379" s="638"/>
      <c r="AAS379" s="638"/>
      <c r="AAT379" s="637"/>
      <c r="AAU379" s="638"/>
      <c r="AAV379" s="638"/>
      <c r="AAW379" s="638"/>
      <c r="AAX379" s="638"/>
      <c r="AAY379" s="638"/>
      <c r="AAZ379" s="638"/>
      <c r="ABA379" s="637"/>
      <c r="ABB379" s="638"/>
      <c r="ABC379" s="638"/>
      <c r="ABD379" s="638"/>
      <c r="ABE379" s="638"/>
      <c r="ABF379" s="638"/>
      <c r="ABG379" s="638"/>
      <c r="ABH379" s="637"/>
      <c r="ABI379" s="638"/>
      <c r="ABJ379" s="638"/>
      <c r="ABK379" s="638"/>
      <c r="ABL379" s="638"/>
      <c r="ABM379" s="638"/>
      <c r="ABN379" s="638"/>
      <c r="ABO379" s="637"/>
      <c r="ABP379" s="638"/>
      <c r="ABQ379" s="638"/>
      <c r="ABR379" s="638"/>
      <c r="ABS379" s="638"/>
      <c r="ABT379" s="638"/>
      <c r="ABU379" s="638"/>
      <c r="ABV379" s="637"/>
      <c r="ABW379" s="638"/>
      <c r="ABX379" s="638"/>
      <c r="ABY379" s="638"/>
      <c r="ABZ379" s="638"/>
      <c r="ACA379" s="638"/>
      <c r="ACB379" s="638"/>
      <c r="ACC379" s="637"/>
      <c r="ACD379" s="638"/>
      <c r="ACE379" s="638"/>
      <c r="ACF379" s="638"/>
      <c r="ACG379" s="638"/>
      <c r="ACH379" s="638"/>
      <c r="ACI379" s="638"/>
      <c r="ACJ379" s="637"/>
      <c r="ACK379" s="638"/>
      <c r="ACL379" s="638"/>
      <c r="ACM379" s="638"/>
      <c r="ACN379" s="638"/>
      <c r="ACO379" s="638"/>
      <c r="ACP379" s="638"/>
      <c r="ACQ379" s="637"/>
      <c r="ACR379" s="638"/>
      <c r="ACS379" s="638"/>
      <c r="ACT379" s="638"/>
      <c r="ACU379" s="638"/>
      <c r="ACV379" s="638"/>
      <c r="ACW379" s="638"/>
      <c r="ACX379" s="637"/>
      <c r="ACY379" s="638"/>
      <c r="ACZ379" s="638"/>
      <c r="ADA379" s="638"/>
      <c r="ADB379" s="638"/>
      <c r="ADC379" s="638"/>
      <c r="ADD379" s="638"/>
      <c r="ADE379" s="637"/>
      <c r="ADF379" s="638"/>
      <c r="ADG379" s="638"/>
      <c r="ADH379" s="638"/>
      <c r="ADI379" s="638"/>
      <c r="ADJ379" s="638"/>
      <c r="ADK379" s="638"/>
      <c r="ADL379" s="637"/>
      <c r="ADM379" s="638"/>
      <c r="ADN379" s="638"/>
      <c r="ADO379" s="638"/>
      <c r="ADP379" s="638"/>
      <c r="ADQ379" s="638"/>
      <c r="ADR379" s="638"/>
      <c r="ADS379" s="637"/>
      <c r="ADT379" s="638"/>
      <c r="ADU379" s="638"/>
      <c r="ADV379" s="638"/>
      <c r="ADW379" s="638"/>
      <c r="ADX379" s="638"/>
      <c r="ADY379" s="638"/>
      <c r="ADZ379" s="637"/>
      <c r="AEA379" s="638"/>
      <c r="AEB379" s="638"/>
      <c r="AEC379" s="638"/>
      <c r="AED379" s="638"/>
      <c r="AEE379" s="638"/>
      <c r="AEF379" s="638"/>
      <c r="AEG379" s="637"/>
      <c r="AEH379" s="638"/>
      <c r="AEI379" s="638"/>
      <c r="AEJ379" s="638"/>
      <c r="AEK379" s="638"/>
      <c r="AEL379" s="638"/>
      <c r="AEM379" s="638"/>
      <c r="AEN379" s="637"/>
      <c r="AEO379" s="638"/>
      <c r="AEP379" s="638"/>
      <c r="AEQ379" s="638"/>
      <c r="AER379" s="638"/>
      <c r="AES379" s="638"/>
      <c r="AET379" s="638"/>
      <c r="AEU379" s="637"/>
      <c r="AEV379" s="638"/>
      <c r="AEW379" s="638"/>
      <c r="AEX379" s="638"/>
      <c r="AEY379" s="638"/>
      <c r="AEZ379" s="638"/>
      <c r="AFA379" s="638"/>
      <c r="AFB379" s="637"/>
      <c r="AFC379" s="638"/>
      <c r="AFD379" s="638"/>
      <c r="AFE379" s="638"/>
      <c r="AFF379" s="638"/>
      <c r="AFG379" s="638"/>
      <c r="AFH379" s="638"/>
      <c r="AFI379" s="637"/>
      <c r="AFJ379" s="638"/>
      <c r="AFK379" s="638"/>
      <c r="AFL379" s="638"/>
      <c r="AFM379" s="638"/>
      <c r="AFN379" s="638"/>
      <c r="AFO379" s="638"/>
      <c r="AFP379" s="637"/>
      <c r="AFQ379" s="638"/>
      <c r="AFR379" s="638"/>
      <c r="AFS379" s="638"/>
      <c r="AFT379" s="638"/>
      <c r="AFU379" s="638"/>
      <c r="AFV379" s="638"/>
      <c r="AFW379" s="637"/>
      <c r="AFX379" s="638"/>
      <c r="AFY379" s="638"/>
      <c r="AFZ379" s="638"/>
      <c r="AGA379" s="638"/>
      <c r="AGB379" s="638"/>
      <c r="AGC379" s="638"/>
      <c r="AGD379" s="637"/>
      <c r="AGE379" s="638"/>
      <c r="AGF379" s="638"/>
      <c r="AGG379" s="638"/>
      <c r="AGH379" s="638"/>
      <c r="AGI379" s="638"/>
      <c r="AGJ379" s="638"/>
      <c r="AGK379" s="637"/>
      <c r="AGL379" s="638"/>
      <c r="AGM379" s="638"/>
      <c r="AGN379" s="638"/>
      <c r="AGO379" s="638"/>
      <c r="AGP379" s="638"/>
      <c r="AGQ379" s="638"/>
      <c r="AGR379" s="637"/>
      <c r="AGS379" s="638"/>
      <c r="AGT379" s="638"/>
      <c r="AGU379" s="638"/>
      <c r="AGV379" s="638"/>
      <c r="AGW379" s="638"/>
      <c r="AGX379" s="638"/>
      <c r="AGY379" s="637"/>
      <c r="AGZ379" s="638"/>
      <c r="AHA379" s="638"/>
      <c r="AHB379" s="638"/>
      <c r="AHC379" s="638"/>
      <c r="AHD379" s="638"/>
      <c r="AHE379" s="638"/>
      <c r="AHF379" s="637"/>
      <c r="AHG379" s="638"/>
      <c r="AHH379" s="638"/>
      <c r="AHI379" s="638"/>
      <c r="AHJ379" s="638"/>
      <c r="AHK379" s="638"/>
      <c r="AHL379" s="638"/>
      <c r="AHM379" s="637"/>
      <c r="AHN379" s="638"/>
      <c r="AHO379" s="638"/>
      <c r="AHP379" s="638"/>
      <c r="AHQ379" s="638"/>
      <c r="AHR379" s="638"/>
      <c r="AHS379" s="638"/>
      <c r="AHT379" s="637"/>
      <c r="AHU379" s="638"/>
      <c r="AHV379" s="638"/>
      <c r="AHW379" s="638"/>
      <c r="AHX379" s="638"/>
      <c r="AHY379" s="638"/>
      <c r="AHZ379" s="638"/>
      <c r="AIA379" s="637"/>
      <c r="AIB379" s="638"/>
      <c r="AIC379" s="638"/>
      <c r="AID379" s="638"/>
      <c r="AIE379" s="638"/>
      <c r="AIF379" s="638"/>
      <c r="AIG379" s="638"/>
      <c r="AIH379" s="637"/>
      <c r="AII379" s="638"/>
      <c r="AIJ379" s="638"/>
      <c r="AIK379" s="638"/>
      <c r="AIL379" s="638"/>
      <c r="AIM379" s="638"/>
      <c r="AIN379" s="638"/>
      <c r="AIO379" s="637"/>
      <c r="AIP379" s="638"/>
      <c r="AIQ379" s="638"/>
      <c r="AIR379" s="638"/>
      <c r="AIS379" s="638"/>
      <c r="AIT379" s="638"/>
      <c r="AIU379" s="638"/>
      <c r="AIV379" s="637"/>
      <c r="AIW379" s="638"/>
      <c r="AIX379" s="638"/>
      <c r="AIY379" s="638"/>
      <c r="AIZ379" s="638"/>
      <c r="AJA379" s="638"/>
      <c r="AJB379" s="638"/>
      <c r="AJC379" s="637"/>
      <c r="AJD379" s="638"/>
      <c r="AJE379" s="638"/>
      <c r="AJF379" s="638"/>
      <c r="AJG379" s="638"/>
      <c r="AJH379" s="638"/>
      <c r="AJI379" s="638"/>
      <c r="AJJ379" s="637"/>
      <c r="AJK379" s="638"/>
      <c r="AJL379" s="638"/>
      <c r="AJM379" s="638"/>
      <c r="AJN379" s="638"/>
      <c r="AJO379" s="638"/>
      <c r="AJP379" s="638"/>
      <c r="AJQ379" s="637"/>
      <c r="AJR379" s="638"/>
      <c r="AJS379" s="638"/>
      <c r="AJT379" s="638"/>
      <c r="AJU379" s="638"/>
      <c r="AJV379" s="638"/>
      <c r="AJW379" s="638"/>
      <c r="AJX379" s="637"/>
      <c r="AJY379" s="638"/>
      <c r="AJZ379" s="638"/>
      <c r="AKA379" s="638"/>
      <c r="AKB379" s="638"/>
      <c r="AKC379" s="638"/>
      <c r="AKD379" s="638"/>
      <c r="AKE379" s="637"/>
      <c r="AKF379" s="638"/>
      <c r="AKG379" s="638"/>
      <c r="AKH379" s="638"/>
      <c r="AKI379" s="638"/>
      <c r="AKJ379" s="638"/>
      <c r="AKK379" s="638"/>
      <c r="AKL379" s="637"/>
      <c r="AKM379" s="638"/>
      <c r="AKN379" s="638"/>
      <c r="AKO379" s="638"/>
      <c r="AKP379" s="638"/>
      <c r="AKQ379" s="638"/>
      <c r="AKR379" s="638"/>
      <c r="AKS379" s="637"/>
      <c r="AKT379" s="638"/>
      <c r="AKU379" s="638"/>
      <c r="AKV379" s="638"/>
      <c r="AKW379" s="638"/>
      <c r="AKX379" s="638"/>
      <c r="AKY379" s="638"/>
      <c r="AKZ379" s="637"/>
      <c r="ALA379" s="638"/>
      <c r="ALB379" s="638"/>
      <c r="ALC379" s="638"/>
      <c r="ALD379" s="638"/>
      <c r="ALE379" s="638"/>
      <c r="ALF379" s="638"/>
      <c r="ALG379" s="637"/>
      <c r="ALH379" s="638"/>
      <c r="ALI379" s="638"/>
      <c r="ALJ379" s="638"/>
      <c r="ALK379" s="638"/>
      <c r="ALL379" s="638"/>
      <c r="ALM379" s="638"/>
      <c r="ALN379" s="637"/>
      <c r="ALO379" s="638"/>
      <c r="ALP379" s="638"/>
      <c r="ALQ379" s="638"/>
      <c r="ALR379" s="638"/>
      <c r="ALS379" s="638"/>
      <c r="ALT379" s="638"/>
      <c r="ALU379" s="637"/>
      <c r="ALV379" s="638"/>
      <c r="ALW379" s="638"/>
      <c r="ALX379" s="638"/>
      <c r="ALY379" s="638"/>
      <c r="ALZ379" s="638"/>
      <c r="AMA379" s="638"/>
      <c r="AMB379" s="637"/>
      <c r="AMC379" s="638"/>
      <c r="AMD379" s="638"/>
      <c r="AME379" s="638"/>
      <c r="AMF379" s="638"/>
      <c r="AMG379" s="638"/>
      <c r="AMH379" s="638"/>
      <c r="AMI379" s="637"/>
      <c r="AMJ379" s="638"/>
      <c r="AMK379" s="638"/>
      <c r="AML379" s="638"/>
      <c r="AMM379" s="638"/>
      <c r="AMN379" s="638"/>
      <c r="AMO379" s="638"/>
      <c r="AMP379" s="637"/>
      <c r="AMQ379" s="638"/>
      <c r="AMR379" s="638"/>
      <c r="AMS379" s="638"/>
      <c r="AMT379" s="638"/>
      <c r="AMU379" s="638"/>
      <c r="AMV379" s="638"/>
      <c r="AMW379" s="637"/>
      <c r="AMX379" s="638"/>
      <c r="AMY379" s="638"/>
      <c r="AMZ379" s="638"/>
      <c r="ANA379" s="638"/>
      <c r="ANB379" s="638"/>
      <c r="ANC379" s="638"/>
      <c r="AND379" s="637"/>
      <c r="ANE379" s="638"/>
      <c r="ANF379" s="638"/>
      <c r="ANG379" s="638"/>
      <c r="ANH379" s="638"/>
      <c r="ANI379" s="638"/>
      <c r="ANJ379" s="638"/>
      <c r="ANK379" s="637"/>
      <c r="ANL379" s="638"/>
      <c r="ANM379" s="638"/>
      <c r="ANN379" s="638"/>
      <c r="ANO379" s="638"/>
      <c r="ANP379" s="638"/>
      <c r="ANQ379" s="638"/>
      <c r="ANR379" s="637"/>
      <c r="ANS379" s="638"/>
      <c r="ANT379" s="638"/>
      <c r="ANU379" s="638"/>
      <c r="ANV379" s="638"/>
      <c r="ANW379" s="638"/>
      <c r="ANX379" s="638"/>
      <c r="ANY379" s="637"/>
      <c r="ANZ379" s="638"/>
      <c r="AOA379" s="638"/>
      <c r="AOB379" s="638"/>
      <c r="AOC379" s="638"/>
      <c r="AOD379" s="638"/>
      <c r="AOE379" s="638"/>
      <c r="AOF379" s="637"/>
      <c r="AOG379" s="638"/>
      <c r="AOH379" s="638"/>
      <c r="AOI379" s="638"/>
      <c r="AOJ379" s="638"/>
      <c r="AOK379" s="638"/>
      <c r="AOL379" s="638"/>
      <c r="AOM379" s="637"/>
      <c r="AON379" s="638"/>
      <c r="AOO379" s="638"/>
      <c r="AOP379" s="638"/>
      <c r="AOQ379" s="638"/>
      <c r="AOR379" s="638"/>
      <c r="AOS379" s="638"/>
      <c r="AOT379" s="637"/>
      <c r="AOU379" s="638"/>
      <c r="AOV379" s="638"/>
      <c r="AOW379" s="638"/>
      <c r="AOX379" s="638"/>
      <c r="AOY379" s="638"/>
      <c r="AOZ379" s="638"/>
      <c r="APA379" s="637"/>
      <c r="APB379" s="638"/>
      <c r="APC379" s="638"/>
      <c r="APD379" s="638"/>
      <c r="APE379" s="638"/>
      <c r="APF379" s="638"/>
      <c r="APG379" s="638"/>
      <c r="APH379" s="637"/>
      <c r="API379" s="638"/>
      <c r="APJ379" s="638"/>
      <c r="APK379" s="638"/>
      <c r="APL379" s="638"/>
      <c r="APM379" s="638"/>
      <c r="APN379" s="638"/>
      <c r="APO379" s="637"/>
      <c r="APP379" s="638"/>
      <c r="APQ379" s="638"/>
      <c r="APR379" s="638"/>
      <c r="APS379" s="638"/>
      <c r="APT379" s="638"/>
      <c r="APU379" s="638"/>
      <c r="APV379" s="637"/>
      <c r="APW379" s="638"/>
      <c r="APX379" s="638"/>
      <c r="APY379" s="638"/>
      <c r="APZ379" s="638"/>
      <c r="AQA379" s="638"/>
      <c r="AQB379" s="638"/>
      <c r="AQC379" s="637"/>
      <c r="AQD379" s="638"/>
      <c r="AQE379" s="638"/>
      <c r="AQF379" s="638"/>
      <c r="AQG379" s="638"/>
      <c r="AQH379" s="638"/>
      <c r="AQI379" s="638"/>
      <c r="AQJ379" s="637"/>
      <c r="AQK379" s="638"/>
      <c r="AQL379" s="638"/>
      <c r="AQM379" s="638"/>
      <c r="AQN379" s="638"/>
      <c r="AQO379" s="638"/>
      <c r="AQP379" s="638"/>
      <c r="AQQ379" s="637"/>
      <c r="AQR379" s="638"/>
      <c r="AQS379" s="638"/>
      <c r="AQT379" s="638"/>
      <c r="AQU379" s="638"/>
      <c r="AQV379" s="638"/>
      <c r="AQW379" s="638"/>
      <c r="AQX379" s="637"/>
      <c r="AQY379" s="638"/>
      <c r="AQZ379" s="638"/>
      <c r="ARA379" s="638"/>
      <c r="ARB379" s="638"/>
      <c r="ARC379" s="638"/>
      <c r="ARD379" s="638"/>
      <c r="ARE379" s="637"/>
      <c r="ARF379" s="638"/>
      <c r="ARG379" s="638"/>
      <c r="ARH379" s="638"/>
      <c r="ARI379" s="638"/>
      <c r="ARJ379" s="638"/>
      <c r="ARK379" s="638"/>
      <c r="ARL379" s="637"/>
      <c r="ARM379" s="638"/>
      <c r="ARN379" s="638"/>
      <c r="ARO379" s="638"/>
      <c r="ARP379" s="638"/>
      <c r="ARQ379" s="638"/>
      <c r="ARR379" s="638"/>
      <c r="ARS379" s="637"/>
      <c r="ART379" s="638"/>
      <c r="ARU379" s="638"/>
      <c r="ARV379" s="638"/>
      <c r="ARW379" s="638"/>
      <c r="ARX379" s="638"/>
      <c r="ARY379" s="638"/>
      <c r="ARZ379" s="637"/>
      <c r="ASA379" s="638"/>
      <c r="ASB379" s="638"/>
      <c r="ASC379" s="638"/>
      <c r="ASD379" s="638"/>
      <c r="ASE379" s="638"/>
      <c r="ASF379" s="638"/>
      <c r="ASG379" s="637"/>
      <c r="ASH379" s="638"/>
      <c r="ASI379" s="638"/>
      <c r="ASJ379" s="638"/>
      <c r="ASK379" s="638"/>
      <c r="ASL379" s="638"/>
      <c r="ASM379" s="638"/>
      <c r="ASN379" s="637"/>
      <c r="ASO379" s="638"/>
      <c r="ASP379" s="638"/>
      <c r="ASQ379" s="638"/>
      <c r="ASR379" s="638"/>
      <c r="ASS379" s="638"/>
      <c r="AST379" s="638"/>
      <c r="ASU379" s="637"/>
      <c r="ASV379" s="638"/>
      <c r="ASW379" s="638"/>
      <c r="ASX379" s="638"/>
      <c r="ASY379" s="638"/>
      <c r="ASZ379" s="638"/>
      <c r="ATA379" s="638"/>
      <c r="ATB379" s="637"/>
      <c r="ATC379" s="638"/>
      <c r="ATD379" s="638"/>
      <c r="ATE379" s="638"/>
      <c r="ATF379" s="638"/>
      <c r="ATG379" s="638"/>
      <c r="ATH379" s="638"/>
      <c r="ATI379" s="637"/>
      <c r="ATJ379" s="638"/>
      <c r="ATK379" s="638"/>
      <c r="ATL379" s="638"/>
      <c r="ATM379" s="638"/>
      <c r="ATN379" s="638"/>
      <c r="ATO379" s="638"/>
      <c r="ATP379" s="637"/>
      <c r="ATQ379" s="638"/>
      <c r="ATR379" s="638"/>
      <c r="ATS379" s="638"/>
      <c r="ATT379" s="638"/>
      <c r="ATU379" s="638"/>
      <c r="ATV379" s="638"/>
      <c r="ATW379" s="637"/>
      <c r="ATX379" s="638"/>
      <c r="ATY379" s="638"/>
      <c r="ATZ379" s="638"/>
      <c r="AUA379" s="638"/>
      <c r="AUB379" s="638"/>
      <c r="AUC379" s="638"/>
      <c r="AUD379" s="637"/>
      <c r="AUE379" s="638"/>
      <c r="AUF379" s="638"/>
      <c r="AUG379" s="638"/>
      <c r="AUH379" s="638"/>
      <c r="AUI379" s="638"/>
      <c r="AUJ379" s="638"/>
      <c r="AUK379" s="637"/>
      <c r="AUL379" s="638"/>
      <c r="AUM379" s="638"/>
      <c r="AUN379" s="638"/>
      <c r="AUO379" s="638"/>
      <c r="AUP379" s="638"/>
      <c r="AUQ379" s="638"/>
      <c r="AUR379" s="637"/>
      <c r="AUS379" s="638"/>
      <c r="AUT379" s="638"/>
      <c r="AUU379" s="638"/>
      <c r="AUV379" s="638"/>
      <c r="AUW379" s="638"/>
      <c r="AUX379" s="638"/>
      <c r="AUY379" s="637"/>
      <c r="AUZ379" s="638"/>
      <c r="AVA379" s="638"/>
      <c r="AVB379" s="638"/>
      <c r="AVC379" s="638"/>
      <c r="AVD379" s="638"/>
      <c r="AVE379" s="638"/>
      <c r="AVF379" s="637"/>
      <c r="AVG379" s="638"/>
      <c r="AVH379" s="638"/>
      <c r="AVI379" s="638"/>
      <c r="AVJ379" s="638"/>
      <c r="AVK379" s="638"/>
      <c r="AVL379" s="638"/>
      <c r="AVM379" s="637"/>
      <c r="AVN379" s="638"/>
      <c r="AVO379" s="638"/>
      <c r="AVP379" s="638"/>
      <c r="AVQ379" s="638"/>
      <c r="AVR379" s="638"/>
      <c r="AVS379" s="638"/>
      <c r="AVT379" s="637"/>
      <c r="AVU379" s="638"/>
      <c r="AVV379" s="638"/>
      <c r="AVW379" s="638"/>
      <c r="AVX379" s="638"/>
      <c r="AVY379" s="638"/>
      <c r="AVZ379" s="638"/>
      <c r="AWA379" s="637"/>
      <c r="AWB379" s="638"/>
      <c r="AWC379" s="638"/>
      <c r="AWD379" s="638"/>
      <c r="AWE379" s="638"/>
      <c r="AWF379" s="638"/>
      <c r="AWG379" s="638"/>
      <c r="AWH379" s="637"/>
      <c r="AWI379" s="638"/>
      <c r="AWJ379" s="638"/>
      <c r="AWK379" s="638"/>
      <c r="AWL379" s="638"/>
      <c r="AWM379" s="638"/>
      <c r="AWN379" s="638"/>
      <c r="AWO379" s="637"/>
      <c r="AWP379" s="638"/>
      <c r="AWQ379" s="638"/>
      <c r="AWR379" s="638"/>
      <c r="AWS379" s="638"/>
      <c r="AWT379" s="638"/>
      <c r="AWU379" s="638"/>
      <c r="AWV379" s="637"/>
      <c r="AWW379" s="638"/>
      <c r="AWX379" s="638"/>
      <c r="AWY379" s="638"/>
      <c r="AWZ379" s="638"/>
      <c r="AXA379" s="638"/>
      <c r="AXB379" s="638"/>
      <c r="AXC379" s="637"/>
      <c r="AXD379" s="638"/>
      <c r="AXE379" s="638"/>
      <c r="AXF379" s="638"/>
      <c r="AXG379" s="638"/>
      <c r="AXH379" s="638"/>
      <c r="AXI379" s="638"/>
      <c r="AXJ379" s="637"/>
      <c r="AXK379" s="638"/>
      <c r="AXL379" s="638"/>
      <c r="AXM379" s="638"/>
      <c r="AXN379" s="638"/>
      <c r="AXO379" s="638"/>
      <c r="AXP379" s="638"/>
      <c r="AXQ379" s="637"/>
      <c r="AXR379" s="638"/>
      <c r="AXS379" s="638"/>
      <c r="AXT379" s="638"/>
      <c r="AXU379" s="638"/>
      <c r="AXV379" s="638"/>
      <c r="AXW379" s="638"/>
      <c r="AXX379" s="637"/>
      <c r="AXY379" s="638"/>
      <c r="AXZ379" s="638"/>
      <c r="AYA379" s="638"/>
      <c r="AYB379" s="638"/>
      <c r="AYC379" s="638"/>
      <c r="AYD379" s="638"/>
      <c r="AYE379" s="637"/>
      <c r="AYF379" s="638"/>
      <c r="AYG379" s="638"/>
      <c r="AYH379" s="638"/>
      <c r="AYI379" s="638"/>
      <c r="AYJ379" s="638"/>
      <c r="AYK379" s="638"/>
      <c r="AYL379" s="637"/>
      <c r="AYM379" s="638"/>
      <c r="AYN379" s="638"/>
      <c r="AYO379" s="638"/>
      <c r="AYP379" s="638"/>
      <c r="AYQ379" s="638"/>
      <c r="AYR379" s="638"/>
      <c r="AYS379" s="637"/>
      <c r="AYT379" s="638"/>
      <c r="AYU379" s="638"/>
      <c r="AYV379" s="638"/>
      <c r="AYW379" s="638"/>
      <c r="AYX379" s="638"/>
      <c r="AYY379" s="638"/>
      <c r="AYZ379" s="637"/>
      <c r="AZA379" s="638"/>
      <c r="AZB379" s="638"/>
      <c r="AZC379" s="638"/>
      <c r="AZD379" s="638"/>
      <c r="AZE379" s="638"/>
      <c r="AZF379" s="638"/>
      <c r="AZG379" s="637"/>
      <c r="AZH379" s="638"/>
      <c r="AZI379" s="638"/>
      <c r="AZJ379" s="638"/>
      <c r="AZK379" s="638"/>
      <c r="AZL379" s="638"/>
      <c r="AZM379" s="638"/>
      <c r="AZN379" s="637"/>
      <c r="AZO379" s="638"/>
      <c r="AZP379" s="638"/>
      <c r="AZQ379" s="638"/>
      <c r="AZR379" s="638"/>
      <c r="AZS379" s="638"/>
      <c r="AZT379" s="638"/>
      <c r="AZU379" s="637"/>
      <c r="AZV379" s="638"/>
      <c r="AZW379" s="638"/>
      <c r="AZX379" s="638"/>
      <c r="AZY379" s="638"/>
      <c r="AZZ379" s="638"/>
      <c r="BAA379" s="638"/>
      <c r="BAB379" s="637"/>
      <c r="BAC379" s="638"/>
      <c r="BAD379" s="638"/>
      <c r="BAE379" s="638"/>
      <c r="BAF379" s="638"/>
      <c r="BAG379" s="638"/>
      <c r="BAH379" s="638"/>
      <c r="BAI379" s="637"/>
      <c r="BAJ379" s="638"/>
      <c r="BAK379" s="638"/>
      <c r="BAL379" s="638"/>
      <c r="BAM379" s="638"/>
      <c r="BAN379" s="638"/>
      <c r="BAO379" s="638"/>
      <c r="BAP379" s="637"/>
      <c r="BAQ379" s="638"/>
      <c r="BAR379" s="638"/>
      <c r="BAS379" s="638"/>
      <c r="BAT379" s="638"/>
      <c r="BAU379" s="638"/>
      <c r="BAV379" s="638"/>
      <c r="BAW379" s="637"/>
      <c r="BAX379" s="638"/>
      <c r="BAY379" s="638"/>
      <c r="BAZ379" s="638"/>
      <c r="BBA379" s="638"/>
      <c r="BBB379" s="638"/>
      <c r="BBC379" s="638"/>
      <c r="BBD379" s="637"/>
      <c r="BBE379" s="638"/>
      <c r="BBF379" s="638"/>
      <c r="BBG379" s="638"/>
      <c r="BBH379" s="638"/>
      <c r="BBI379" s="638"/>
      <c r="BBJ379" s="638"/>
      <c r="BBK379" s="637"/>
      <c r="BBL379" s="638"/>
      <c r="BBM379" s="638"/>
      <c r="BBN379" s="638"/>
      <c r="BBO379" s="638"/>
      <c r="BBP379" s="638"/>
      <c r="BBQ379" s="638"/>
      <c r="BBR379" s="637"/>
      <c r="BBS379" s="638"/>
      <c r="BBT379" s="638"/>
      <c r="BBU379" s="638"/>
      <c r="BBV379" s="638"/>
      <c r="BBW379" s="638"/>
      <c r="BBX379" s="638"/>
      <c r="BBY379" s="637"/>
      <c r="BBZ379" s="638"/>
      <c r="BCA379" s="638"/>
      <c r="BCB379" s="638"/>
      <c r="BCC379" s="638"/>
      <c r="BCD379" s="638"/>
      <c r="BCE379" s="638"/>
      <c r="BCF379" s="637"/>
      <c r="BCG379" s="638"/>
      <c r="BCH379" s="638"/>
      <c r="BCI379" s="638"/>
      <c r="BCJ379" s="638"/>
      <c r="BCK379" s="638"/>
      <c r="BCL379" s="638"/>
      <c r="BCM379" s="637"/>
      <c r="BCN379" s="638"/>
      <c r="BCO379" s="638"/>
      <c r="BCP379" s="638"/>
      <c r="BCQ379" s="638"/>
      <c r="BCR379" s="638"/>
      <c r="BCS379" s="638"/>
      <c r="BCT379" s="637"/>
      <c r="BCU379" s="638"/>
      <c r="BCV379" s="638"/>
      <c r="BCW379" s="638"/>
      <c r="BCX379" s="638"/>
      <c r="BCY379" s="638"/>
      <c r="BCZ379" s="638"/>
      <c r="BDA379" s="637"/>
      <c r="BDB379" s="638"/>
      <c r="BDC379" s="638"/>
      <c r="BDD379" s="638"/>
      <c r="BDE379" s="638"/>
      <c r="BDF379" s="638"/>
      <c r="BDG379" s="638"/>
      <c r="BDH379" s="637"/>
      <c r="BDI379" s="638"/>
      <c r="BDJ379" s="638"/>
      <c r="BDK379" s="638"/>
      <c r="BDL379" s="638"/>
      <c r="BDM379" s="638"/>
      <c r="BDN379" s="638"/>
      <c r="BDO379" s="637"/>
      <c r="BDP379" s="638"/>
      <c r="BDQ379" s="638"/>
      <c r="BDR379" s="638"/>
      <c r="BDS379" s="638"/>
      <c r="BDT379" s="638"/>
      <c r="BDU379" s="638"/>
      <c r="BDV379" s="637"/>
      <c r="BDW379" s="638"/>
      <c r="BDX379" s="638"/>
      <c r="BDY379" s="638"/>
      <c r="BDZ379" s="638"/>
      <c r="BEA379" s="638"/>
      <c r="BEB379" s="638"/>
      <c r="BEC379" s="637"/>
      <c r="BED379" s="638"/>
      <c r="BEE379" s="638"/>
      <c r="BEF379" s="638"/>
      <c r="BEG379" s="638"/>
      <c r="BEH379" s="638"/>
      <c r="BEI379" s="638"/>
      <c r="BEJ379" s="637"/>
      <c r="BEK379" s="638"/>
      <c r="BEL379" s="638"/>
      <c r="BEM379" s="638"/>
      <c r="BEN379" s="638"/>
      <c r="BEO379" s="638"/>
      <c r="BEP379" s="638"/>
      <c r="BEQ379" s="637"/>
      <c r="BER379" s="638"/>
      <c r="BES379" s="638"/>
      <c r="BET379" s="638"/>
      <c r="BEU379" s="638"/>
      <c r="BEV379" s="638"/>
      <c r="BEW379" s="638"/>
      <c r="BEX379" s="637"/>
      <c r="BEY379" s="638"/>
      <c r="BEZ379" s="638"/>
      <c r="BFA379" s="638"/>
      <c r="BFB379" s="638"/>
      <c r="BFC379" s="638"/>
      <c r="BFD379" s="638"/>
      <c r="BFE379" s="637"/>
      <c r="BFF379" s="638"/>
      <c r="BFG379" s="638"/>
      <c r="BFH379" s="638"/>
      <c r="BFI379" s="638"/>
      <c r="BFJ379" s="638"/>
      <c r="BFK379" s="638"/>
      <c r="BFL379" s="637"/>
      <c r="BFM379" s="638"/>
      <c r="BFN379" s="638"/>
      <c r="BFO379" s="638"/>
      <c r="BFP379" s="638"/>
      <c r="BFQ379" s="638"/>
      <c r="BFR379" s="638"/>
      <c r="BFS379" s="637"/>
      <c r="BFT379" s="638"/>
      <c r="BFU379" s="638"/>
      <c r="BFV379" s="638"/>
      <c r="BFW379" s="638"/>
      <c r="BFX379" s="638"/>
      <c r="BFY379" s="638"/>
      <c r="BFZ379" s="637"/>
      <c r="BGA379" s="638"/>
      <c r="BGB379" s="638"/>
      <c r="BGC379" s="638"/>
      <c r="BGD379" s="638"/>
      <c r="BGE379" s="638"/>
      <c r="BGF379" s="638"/>
      <c r="BGG379" s="637"/>
      <c r="BGH379" s="638"/>
      <c r="BGI379" s="638"/>
      <c r="BGJ379" s="638"/>
      <c r="BGK379" s="638"/>
      <c r="BGL379" s="638"/>
      <c r="BGM379" s="638"/>
      <c r="BGN379" s="637"/>
      <c r="BGO379" s="638"/>
      <c r="BGP379" s="638"/>
      <c r="BGQ379" s="638"/>
      <c r="BGR379" s="638"/>
      <c r="BGS379" s="638"/>
      <c r="BGT379" s="638"/>
      <c r="BGU379" s="637"/>
      <c r="BGV379" s="638"/>
      <c r="BGW379" s="638"/>
      <c r="BGX379" s="638"/>
      <c r="BGY379" s="638"/>
      <c r="BGZ379" s="638"/>
      <c r="BHA379" s="638"/>
      <c r="BHB379" s="637"/>
      <c r="BHC379" s="638"/>
      <c r="BHD379" s="638"/>
      <c r="BHE379" s="638"/>
      <c r="BHF379" s="638"/>
      <c r="BHG379" s="638"/>
      <c r="BHH379" s="638"/>
      <c r="BHI379" s="637"/>
      <c r="BHJ379" s="638"/>
      <c r="BHK379" s="638"/>
      <c r="BHL379" s="638"/>
      <c r="BHM379" s="638"/>
      <c r="BHN379" s="638"/>
      <c r="BHO379" s="638"/>
      <c r="BHP379" s="637"/>
      <c r="BHQ379" s="638"/>
      <c r="BHR379" s="638"/>
      <c r="BHS379" s="638"/>
      <c r="BHT379" s="638"/>
      <c r="BHU379" s="638"/>
      <c r="BHV379" s="638"/>
      <c r="BHW379" s="637"/>
      <c r="BHX379" s="638"/>
      <c r="BHY379" s="638"/>
      <c r="BHZ379" s="638"/>
      <c r="BIA379" s="638"/>
      <c r="BIB379" s="638"/>
      <c r="BIC379" s="638"/>
      <c r="BID379" s="637"/>
      <c r="BIE379" s="638"/>
      <c r="BIF379" s="638"/>
      <c r="BIG379" s="638"/>
      <c r="BIH379" s="638"/>
      <c r="BII379" s="638"/>
      <c r="BIJ379" s="638"/>
      <c r="BIK379" s="637"/>
      <c r="BIL379" s="638"/>
      <c r="BIM379" s="638"/>
      <c r="BIN379" s="638"/>
      <c r="BIO379" s="638"/>
      <c r="BIP379" s="638"/>
      <c r="BIQ379" s="638"/>
      <c r="BIR379" s="637"/>
      <c r="BIS379" s="638"/>
      <c r="BIT379" s="638"/>
      <c r="BIU379" s="638"/>
      <c r="BIV379" s="638"/>
      <c r="BIW379" s="638"/>
      <c r="BIX379" s="638"/>
      <c r="BIY379" s="637"/>
      <c r="BIZ379" s="638"/>
      <c r="BJA379" s="638"/>
      <c r="BJB379" s="638"/>
      <c r="BJC379" s="638"/>
      <c r="BJD379" s="638"/>
      <c r="BJE379" s="638"/>
      <c r="BJF379" s="637"/>
      <c r="BJG379" s="638"/>
      <c r="BJH379" s="638"/>
      <c r="BJI379" s="638"/>
      <c r="BJJ379" s="638"/>
      <c r="BJK379" s="638"/>
      <c r="BJL379" s="638"/>
      <c r="BJM379" s="637"/>
      <c r="BJN379" s="638"/>
      <c r="BJO379" s="638"/>
      <c r="BJP379" s="638"/>
      <c r="BJQ379" s="638"/>
      <c r="BJR379" s="638"/>
      <c r="BJS379" s="638"/>
      <c r="BJT379" s="637"/>
      <c r="BJU379" s="638"/>
      <c r="BJV379" s="638"/>
      <c r="BJW379" s="638"/>
      <c r="BJX379" s="638"/>
      <c r="BJY379" s="638"/>
      <c r="BJZ379" s="638"/>
      <c r="BKA379" s="637"/>
      <c r="BKB379" s="638"/>
      <c r="BKC379" s="638"/>
      <c r="BKD379" s="638"/>
      <c r="BKE379" s="638"/>
      <c r="BKF379" s="638"/>
      <c r="BKG379" s="638"/>
      <c r="BKH379" s="637"/>
      <c r="BKI379" s="638"/>
      <c r="BKJ379" s="638"/>
      <c r="BKK379" s="638"/>
      <c r="BKL379" s="638"/>
      <c r="BKM379" s="638"/>
      <c r="BKN379" s="638"/>
      <c r="BKO379" s="637"/>
      <c r="BKP379" s="638"/>
      <c r="BKQ379" s="638"/>
      <c r="BKR379" s="638"/>
      <c r="BKS379" s="638"/>
      <c r="BKT379" s="638"/>
      <c r="BKU379" s="638"/>
      <c r="BKV379" s="637"/>
      <c r="BKW379" s="638"/>
      <c r="BKX379" s="638"/>
      <c r="BKY379" s="638"/>
      <c r="BKZ379" s="638"/>
      <c r="BLA379" s="638"/>
      <c r="BLB379" s="638"/>
      <c r="BLC379" s="637"/>
      <c r="BLD379" s="638"/>
      <c r="BLE379" s="638"/>
      <c r="BLF379" s="638"/>
      <c r="BLG379" s="638"/>
      <c r="BLH379" s="638"/>
      <c r="BLI379" s="638"/>
      <c r="BLJ379" s="637"/>
      <c r="BLK379" s="638"/>
      <c r="BLL379" s="638"/>
      <c r="BLM379" s="638"/>
      <c r="BLN379" s="638"/>
      <c r="BLO379" s="638"/>
      <c r="BLP379" s="638"/>
      <c r="BLQ379" s="637"/>
      <c r="BLR379" s="638"/>
      <c r="BLS379" s="638"/>
      <c r="BLT379" s="638"/>
      <c r="BLU379" s="638"/>
      <c r="BLV379" s="638"/>
      <c r="BLW379" s="638"/>
      <c r="BLX379" s="637"/>
      <c r="BLY379" s="638"/>
      <c r="BLZ379" s="638"/>
      <c r="BMA379" s="638"/>
      <c r="BMB379" s="638"/>
      <c r="BMC379" s="638"/>
      <c r="BMD379" s="638"/>
      <c r="BME379" s="637"/>
      <c r="BMF379" s="638"/>
      <c r="BMG379" s="638"/>
      <c r="BMH379" s="638"/>
      <c r="BMI379" s="638"/>
      <c r="BMJ379" s="638"/>
      <c r="BMK379" s="638"/>
      <c r="BML379" s="637"/>
      <c r="BMM379" s="638"/>
      <c r="BMN379" s="638"/>
      <c r="BMO379" s="638"/>
      <c r="BMP379" s="638"/>
      <c r="BMQ379" s="638"/>
      <c r="BMR379" s="638"/>
      <c r="BMS379" s="637"/>
      <c r="BMT379" s="638"/>
      <c r="BMU379" s="638"/>
      <c r="BMV379" s="638"/>
      <c r="BMW379" s="638"/>
      <c r="BMX379" s="638"/>
      <c r="BMY379" s="638"/>
      <c r="BMZ379" s="637"/>
      <c r="BNA379" s="638"/>
      <c r="BNB379" s="638"/>
      <c r="BNC379" s="638"/>
      <c r="BND379" s="638"/>
      <c r="BNE379" s="638"/>
      <c r="BNF379" s="638"/>
      <c r="BNG379" s="637"/>
      <c r="BNH379" s="638"/>
      <c r="BNI379" s="638"/>
      <c r="BNJ379" s="638"/>
      <c r="BNK379" s="638"/>
      <c r="BNL379" s="638"/>
      <c r="BNM379" s="638"/>
      <c r="BNN379" s="637"/>
      <c r="BNO379" s="638"/>
      <c r="BNP379" s="638"/>
      <c r="BNQ379" s="638"/>
      <c r="BNR379" s="638"/>
      <c r="BNS379" s="638"/>
      <c r="BNT379" s="638"/>
      <c r="BNU379" s="637"/>
      <c r="BNV379" s="638"/>
      <c r="BNW379" s="638"/>
      <c r="BNX379" s="638"/>
      <c r="BNY379" s="638"/>
      <c r="BNZ379" s="638"/>
      <c r="BOA379" s="638"/>
      <c r="BOB379" s="637"/>
      <c r="BOC379" s="638"/>
      <c r="BOD379" s="638"/>
      <c r="BOE379" s="638"/>
      <c r="BOF379" s="638"/>
      <c r="BOG379" s="638"/>
      <c r="BOH379" s="638"/>
      <c r="BOI379" s="637"/>
      <c r="BOJ379" s="638"/>
      <c r="BOK379" s="638"/>
      <c r="BOL379" s="638"/>
      <c r="BOM379" s="638"/>
      <c r="BON379" s="638"/>
      <c r="BOO379" s="638"/>
      <c r="BOP379" s="637"/>
      <c r="BOQ379" s="638"/>
      <c r="BOR379" s="638"/>
      <c r="BOS379" s="638"/>
      <c r="BOT379" s="638"/>
      <c r="BOU379" s="638"/>
      <c r="BOV379" s="638"/>
      <c r="BOW379" s="637"/>
      <c r="BOX379" s="638"/>
      <c r="BOY379" s="638"/>
      <c r="BOZ379" s="638"/>
      <c r="BPA379" s="638"/>
      <c r="BPB379" s="638"/>
      <c r="BPC379" s="638"/>
      <c r="BPD379" s="637"/>
      <c r="BPE379" s="638"/>
      <c r="BPF379" s="638"/>
      <c r="BPG379" s="638"/>
      <c r="BPH379" s="638"/>
      <c r="BPI379" s="638"/>
      <c r="BPJ379" s="638"/>
      <c r="BPK379" s="637"/>
      <c r="BPL379" s="638"/>
      <c r="BPM379" s="638"/>
      <c r="BPN379" s="638"/>
      <c r="BPO379" s="638"/>
      <c r="BPP379" s="638"/>
      <c r="BPQ379" s="638"/>
      <c r="BPR379" s="637"/>
      <c r="BPS379" s="638"/>
      <c r="BPT379" s="638"/>
      <c r="BPU379" s="638"/>
      <c r="BPV379" s="638"/>
      <c r="BPW379" s="638"/>
      <c r="BPX379" s="638"/>
      <c r="BPY379" s="637"/>
      <c r="BPZ379" s="638"/>
      <c r="BQA379" s="638"/>
      <c r="BQB379" s="638"/>
      <c r="BQC379" s="638"/>
      <c r="BQD379" s="638"/>
      <c r="BQE379" s="638"/>
      <c r="BQF379" s="637"/>
      <c r="BQG379" s="638"/>
      <c r="BQH379" s="638"/>
      <c r="BQI379" s="638"/>
      <c r="BQJ379" s="638"/>
      <c r="BQK379" s="638"/>
      <c r="BQL379" s="638"/>
      <c r="BQM379" s="637"/>
      <c r="BQN379" s="638"/>
      <c r="BQO379" s="638"/>
      <c r="BQP379" s="638"/>
      <c r="BQQ379" s="638"/>
      <c r="BQR379" s="638"/>
      <c r="BQS379" s="638"/>
      <c r="BQT379" s="637"/>
      <c r="BQU379" s="638"/>
      <c r="BQV379" s="638"/>
      <c r="BQW379" s="638"/>
      <c r="BQX379" s="638"/>
      <c r="BQY379" s="638"/>
      <c r="BQZ379" s="638"/>
      <c r="BRA379" s="637"/>
      <c r="BRB379" s="638"/>
      <c r="BRC379" s="638"/>
      <c r="BRD379" s="638"/>
      <c r="BRE379" s="638"/>
      <c r="BRF379" s="638"/>
      <c r="BRG379" s="638"/>
      <c r="BRH379" s="637"/>
      <c r="BRI379" s="638"/>
      <c r="BRJ379" s="638"/>
      <c r="BRK379" s="638"/>
      <c r="BRL379" s="638"/>
      <c r="BRM379" s="638"/>
      <c r="BRN379" s="638"/>
      <c r="BRO379" s="637"/>
      <c r="BRP379" s="638"/>
      <c r="BRQ379" s="638"/>
      <c r="BRR379" s="638"/>
      <c r="BRS379" s="638"/>
      <c r="BRT379" s="638"/>
      <c r="BRU379" s="638"/>
      <c r="BRV379" s="637"/>
      <c r="BRW379" s="638"/>
      <c r="BRX379" s="638"/>
      <c r="BRY379" s="638"/>
      <c r="BRZ379" s="638"/>
      <c r="BSA379" s="638"/>
      <c r="BSB379" s="638"/>
      <c r="BSC379" s="637"/>
      <c r="BSD379" s="638"/>
      <c r="BSE379" s="638"/>
      <c r="BSF379" s="638"/>
      <c r="BSG379" s="638"/>
      <c r="BSH379" s="638"/>
      <c r="BSI379" s="638"/>
      <c r="BSJ379" s="637"/>
      <c r="BSK379" s="638"/>
      <c r="BSL379" s="638"/>
      <c r="BSM379" s="638"/>
      <c r="BSN379" s="638"/>
      <c r="BSO379" s="638"/>
      <c r="BSP379" s="638"/>
      <c r="BSQ379" s="637"/>
      <c r="BSR379" s="638"/>
      <c r="BSS379" s="638"/>
      <c r="BST379" s="638"/>
      <c r="BSU379" s="638"/>
      <c r="BSV379" s="638"/>
      <c r="BSW379" s="638"/>
      <c r="BSX379" s="637"/>
      <c r="BSY379" s="638"/>
      <c r="BSZ379" s="638"/>
      <c r="BTA379" s="638"/>
      <c r="BTB379" s="638"/>
      <c r="BTC379" s="638"/>
      <c r="BTD379" s="638"/>
      <c r="BTE379" s="637"/>
      <c r="BTF379" s="638"/>
      <c r="BTG379" s="638"/>
      <c r="BTH379" s="638"/>
      <c r="BTI379" s="638"/>
      <c r="BTJ379" s="638"/>
      <c r="BTK379" s="638"/>
      <c r="BTL379" s="637"/>
      <c r="BTM379" s="638"/>
      <c r="BTN379" s="638"/>
      <c r="BTO379" s="638"/>
      <c r="BTP379" s="638"/>
      <c r="BTQ379" s="638"/>
      <c r="BTR379" s="638"/>
      <c r="BTS379" s="637"/>
      <c r="BTT379" s="638"/>
      <c r="BTU379" s="638"/>
      <c r="BTV379" s="638"/>
      <c r="BTW379" s="638"/>
      <c r="BTX379" s="638"/>
      <c r="BTY379" s="638"/>
      <c r="BTZ379" s="637"/>
      <c r="BUA379" s="638"/>
      <c r="BUB379" s="638"/>
      <c r="BUC379" s="638"/>
      <c r="BUD379" s="638"/>
      <c r="BUE379" s="638"/>
      <c r="BUF379" s="638"/>
      <c r="BUG379" s="637"/>
      <c r="BUH379" s="638"/>
      <c r="BUI379" s="638"/>
      <c r="BUJ379" s="638"/>
      <c r="BUK379" s="638"/>
      <c r="BUL379" s="638"/>
      <c r="BUM379" s="638"/>
      <c r="BUN379" s="637"/>
      <c r="BUO379" s="638"/>
      <c r="BUP379" s="638"/>
      <c r="BUQ379" s="638"/>
      <c r="BUR379" s="638"/>
      <c r="BUS379" s="638"/>
      <c r="BUT379" s="638"/>
      <c r="BUU379" s="637"/>
      <c r="BUV379" s="638"/>
      <c r="BUW379" s="638"/>
      <c r="BUX379" s="638"/>
      <c r="BUY379" s="638"/>
      <c r="BUZ379" s="638"/>
      <c r="BVA379" s="638"/>
      <c r="BVB379" s="637"/>
      <c r="BVC379" s="638"/>
      <c r="BVD379" s="638"/>
      <c r="BVE379" s="638"/>
      <c r="BVF379" s="638"/>
      <c r="BVG379" s="638"/>
      <c r="BVH379" s="638"/>
      <c r="BVI379" s="637"/>
      <c r="BVJ379" s="638"/>
      <c r="BVK379" s="638"/>
      <c r="BVL379" s="638"/>
      <c r="BVM379" s="638"/>
      <c r="BVN379" s="638"/>
      <c r="BVO379" s="638"/>
      <c r="BVP379" s="637"/>
      <c r="BVQ379" s="638"/>
      <c r="BVR379" s="638"/>
      <c r="BVS379" s="638"/>
      <c r="BVT379" s="638"/>
      <c r="BVU379" s="638"/>
      <c r="BVV379" s="638"/>
      <c r="BVW379" s="637"/>
      <c r="BVX379" s="638"/>
      <c r="BVY379" s="638"/>
      <c r="BVZ379" s="638"/>
      <c r="BWA379" s="638"/>
      <c r="BWB379" s="638"/>
      <c r="BWC379" s="638"/>
      <c r="BWD379" s="637"/>
      <c r="BWE379" s="638"/>
      <c r="BWF379" s="638"/>
      <c r="BWG379" s="638"/>
      <c r="BWH379" s="638"/>
      <c r="BWI379" s="638"/>
      <c r="BWJ379" s="638"/>
      <c r="BWK379" s="637"/>
      <c r="BWL379" s="638"/>
      <c r="BWM379" s="638"/>
      <c r="BWN379" s="638"/>
      <c r="BWO379" s="638"/>
      <c r="BWP379" s="638"/>
      <c r="BWQ379" s="638"/>
      <c r="BWR379" s="637"/>
      <c r="BWS379" s="638"/>
      <c r="BWT379" s="638"/>
      <c r="BWU379" s="638"/>
      <c r="BWV379" s="638"/>
      <c r="BWW379" s="638"/>
      <c r="BWX379" s="638"/>
      <c r="BWY379" s="637"/>
      <c r="BWZ379" s="638"/>
      <c r="BXA379" s="638"/>
      <c r="BXB379" s="638"/>
      <c r="BXC379" s="638"/>
      <c r="BXD379" s="638"/>
      <c r="BXE379" s="638"/>
      <c r="BXF379" s="637"/>
      <c r="BXG379" s="638"/>
      <c r="BXH379" s="638"/>
      <c r="BXI379" s="638"/>
      <c r="BXJ379" s="638"/>
      <c r="BXK379" s="638"/>
      <c r="BXL379" s="638"/>
      <c r="BXM379" s="637"/>
      <c r="BXN379" s="638"/>
      <c r="BXO379" s="638"/>
      <c r="BXP379" s="638"/>
      <c r="BXQ379" s="638"/>
      <c r="BXR379" s="638"/>
      <c r="BXS379" s="638"/>
      <c r="BXT379" s="637"/>
      <c r="BXU379" s="638"/>
      <c r="BXV379" s="638"/>
      <c r="BXW379" s="638"/>
      <c r="BXX379" s="638"/>
      <c r="BXY379" s="638"/>
      <c r="BXZ379" s="638"/>
      <c r="BYA379" s="637"/>
      <c r="BYB379" s="638"/>
      <c r="BYC379" s="638"/>
      <c r="BYD379" s="638"/>
      <c r="BYE379" s="638"/>
      <c r="BYF379" s="638"/>
      <c r="BYG379" s="638"/>
      <c r="BYH379" s="637"/>
      <c r="BYI379" s="638"/>
      <c r="BYJ379" s="638"/>
      <c r="BYK379" s="638"/>
      <c r="BYL379" s="638"/>
      <c r="BYM379" s="638"/>
      <c r="BYN379" s="638"/>
      <c r="BYO379" s="637"/>
      <c r="BYP379" s="638"/>
      <c r="BYQ379" s="638"/>
      <c r="BYR379" s="638"/>
      <c r="BYS379" s="638"/>
      <c r="BYT379" s="638"/>
      <c r="BYU379" s="638"/>
      <c r="BYV379" s="637"/>
      <c r="BYW379" s="638"/>
      <c r="BYX379" s="638"/>
      <c r="BYY379" s="638"/>
      <c r="BYZ379" s="638"/>
      <c r="BZA379" s="638"/>
      <c r="BZB379" s="638"/>
      <c r="BZC379" s="637"/>
      <c r="BZD379" s="638"/>
      <c r="BZE379" s="638"/>
      <c r="BZF379" s="638"/>
      <c r="BZG379" s="638"/>
      <c r="BZH379" s="638"/>
      <c r="BZI379" s="638"/>
      <c r="BZJ379" s="637"/>
      <c r="BZK379" s="638"/>
      <c r="BZL379" s="638"/>
      <c r="BZM379" s="638"/>
      <c r="BZN379" s="638"/>
      <c r="BZO379" s="638"/>
      <c r="BZP379" s="638"/>
      <c r="BZQ379" s="637"/>
      <c r="BZR379" s="638"/>
      <c r="BZS379" s="638"/>
      <c r="BZT379" s="638"/>
      <c r="BZU379" s="638"/>
      <c r="BZV379" s="638"/>
      <c r="BZW379" s="638"/>
      <c r="BZX379" s="637"/>
      <c r="BZY379" s="638"/>
      <c r="BZZ379" s="638"/>
      <c r="CAA379" s="638"/>
      <c r="CAB379" s="638"/>
      <c r="CAC379" s="638"/>
      <c r="CAD379" s="638"/>
      <c r="CAE379" s="637"/>
      <c r="CAF379" s="638"/>
      <c r="CAG379" s="638"/>
      <c r="CAH379" s="638"/>
      <c r="CAI379" s="638"/>
      <c r="CAJ379" s="638"/>
      <c r="CAK379" s="638"/>
      <c r="CAL379" s="637"/>
      <c r="CAM379" s="638"/>
      <c r="CAN379" s="638"/>
      <c r="CAO379" s="638"/>
      <c r="CAP379" s="638"/>
      <c r="CAQ379" s="638"/>
      <c r="CAR379" s="638"/>
      <c r="CAS379" s="637"/>
      <c r="CAT379" s="638"/>
      <c r="CAU379" s="638"/>
      <c r="CAV379" s="638"/>
      <c r="CAW379" s="638"/>
      <c r="CAX379" s="638"/>
      <c r="CAY379" s="638"/>
      <c r="CAZ379" s="637"/>
      <c r="CBA379" s="638"/>
      <c r="CBB379" s="638"/>
      <c r="CBC379" s="638"/>
      <c r="CBD379" s="638"/>
      <c r="CBE379" s="638"/>
      <c r="CBF379" s="638"/>
      <c r="CBG379" s="637"/>
      <c r="CBH379" s="638"/>
      <c r="CBI379" s="638"/>
      <c r="CBJ379" s="638"/>
      <c r="CBK379" s="638"/>
      <c r="CBL379" s="638"/>
      <c r="CBM379" s="638"/>
      <c r="CBN379" s="637"/>
      <c r="CBO379" s="638"/>
      <c r="CBP379" s="638"/>
      <c r="CBQ379" s="638"/>
      <c r="CBR379" s="638"/>
      <c r="CBS379" s="638"/>
      <c r="CBT379" s="638"/>
      <c r="CBU379" s="637"/>
      <c r="CBV379" s="638"/>
      <c r="CBW379" s="638"/>
      <c r="CBX379" s="638"/>
      <c r="CBY379" s="638"/>
      <c r="CBZ379" s="638"/>
      <c r="CCA379" s="638"/>
      <c r="CCB379" s="637"/>
      <c r="CCC379" s="638"/>
      <c r="CCD379" s="638"/>
      <c r="CCE379" s="638"/>
      <c r="CCF379" s="638"/>
      <c r="CCG379" s="638"/>
      <c r="CCH379" s="638"/>
      <c r="CCI379" s="637"/>
      <c r="CCJ379" s="638"/>
      <c r="CCK379" s="638"/>
      <c r="CCL379" s="638"/>
      <c r="CCM379" s="638"/>
      <c r="CCN379" s="638"/>
      <c r="CCO379" s="638"/>
      <c r="CCP379" s="637"/>
      <c r="CCQ379" s="638"/>
      <c r="CCR379" s="638"/>
      <c r="CCS379" s="638"/>
      <c r="CCT379" s="638"/>
      <c r="CCU379" s="638"/>
      <c r="CCV379" s="638"/>
      <c r="CCW379" s="637"/>
      <c r="CCX379" s="638"/>
      <c r="CCY379" s="638"/>
      <c r="CCZ379" s="638"/>
      <c r="CDA379" s="638"/>
      <c r="CDB379" s="638"/>
      <c r="CDC379" s="638"/>
      <c r="CDD379" s="637"/>
      <c r="CDE379" s="638"/>
      <c r="CDF379" s="638"/>
      <c r="CDG379" s="638"/>
      <c r="CDH379" s="638"/>
      <c r="CDI379" s="638"/>
      <c r="CDJ379" s="638"/>
      <c r="CDK379" s="637"/>
      <c r="CDL379" s="638"/>
      <c r="CDM379" s="638"/>
      <c r="CDN379" s="638"/>
      <c r="CDO379" s="638"/>
      <c r="CDP379" s="638"/>
      <c r="CDQ379" s="638"/>
      <c r="CDR379" s="637"/>
      <c r="CDS379" s="638"/>
      <c r="CDT379" s="638"/>
      <c r="CDU379" s="638"/>
      <c r="CDV379" s="638"/>
      <c r="CDW379" s="638"/>
      <c r="CDX379" s="638"/>
      <c r="CDY379" s="637"/>
      <c r="CDZ379" s="638"/>
      <c r="CEA379" s="638"/>
      <c r="CEB379" s="638"/>
      <c r="CEC379" s="638"/>
      <c r="CED379" s="638"/>
      <c r="CEE379" s="638"/>
      <c r="CEF379" s="637"/>
      <c r="CEG379" s="638"/>
      <c r="CEH379" s="638"/>
      <c r="CEI379" s="638"/>
      <c r="CEJ379" s="638"/>
      <c r="CEK379" s="638"/>
      <c r="CEL379" s="638"/>
      <c r="CEM379" s="637"/>
      <c r="CEN379" s="638"/>
      <c r="CEO379" s="638"/>
      <c r="CEP379" s="638"/>
      <c r="CEQ379" s="638"/>
      <c r="CER379" s="638"/>
      <c r="CES379" s="638"/>
      <c r="CET379" s="637"/>
      <c r="CEU379" s="638"/>
      <c r="CEV379" s="638"/>
      <c r="CEW379" s="638"/>
      <c r="CEX379" s="638"/>
      <c r="CEY379" s="638"/>
      <c r="CEZ379" s="638"/>
      <c r="CFA379" s="637"/>
      <c r="CFB379" s="638"/>
      <c r="CFC379" s="638"/>
      <c r="CFD379" s="638"/>
      <c r="CFE379" s="638"/>
      <c r="CFF379" s="638"/>
      <c r="CFG379" s="638"/>
      <c r="CFH379" s="637"/>
      <c r="CFI379" s="638"/>
      <c r="CFJ379" s="638"/>
      <c r="CFK379" s="638"/>
      <c r="CFL379" s="638"/>
      <c r="CFM379" s="638"/>
      <c r="CFN379" s="638"/>
      <c r="CFO379" s="637"/>
      <c r="CFP379" s="638"/>
      <c r="CFQ379" s="638"/>
      <c r="CFR379" s="638"/>
      <c r="CFS379" s="638"/>
      <c r="CFT379" s="638"/>
      <c r="CFU379" s="638"/>
      <c r="CFV379" s="637"/>
      <c r="CFW379" s="638"/>
      <c r="CFX379" s="638"/>
      <c r="CFY379" s="638"/>
      <c r="CFZ379" s="638"/>
      <c r="CGA379" s="638"/>
      <c r="CGB379" s="638"/>
      <c r="CGC379" s="637"/>
      <c r="CGD379" s="638"/>
      <c r="CGE379" s="638"/>
      <c r="CGF379" s="638"/>
      <c r="CGG379" s="638"/>
      <c r="CGH379" s="638"/>
      <c r="CGI379" s="638"/>
      <c r="CGJ379" s="637"/>
      <c r="CGK379" s="638"/>
      <c r="CGL379" s="638"/>
      <c r="CGM379" s="638"/>
      <c r="CGN379" s="638"/>
      <c r="CGO379" s="638"/>
      <c r="CGP379" s="638"/>
      <c r="CGQ379" s="637"/>
      <c r="CGR379" s="638"/>
      <c r="CGS379" s="638"/>
      <c r="CGT379" s="638"/>
      <c r="CGU379" s="638"/>
      <c r="CGV379" s="638"/>
      <c r="CGW379" s="638"/>
      <c r="CGX379" s="637"/>
      <c r="CGY379" s="638"/>
      <c r="CGZ379" s="638"/>
      <c r="CHA379" s="638"/>
      <c r="CHB379" s="638"/>
      <c r="CHC379" s="638"/>
      <c r="CHD379" s="638"/>
      <c r="CHE379" s="637"/>
      <c r="CHF379" s="638"/>
      <c r="CHG379" s="638"/>
      <c r="CHH379" s="638"/>
      <c r="CHI379" s="638"/>
      <c r="CHJ379" s="638"/>
      <c r="CHK379" s="638"/>
      <c r="CHL379" s="637"/>
      <c r="CHM379" s="638"/>
      <c r="CHN379" s="638"/>
      <c r="CHO379" s="638"/>
      <c r="CHP379" s="638"/>
      <c r="CHQ379" s="638"/>
      <c r="CHR379" s="638"/>
      <c r="CHS379" s="637"/>
      <c r="CHT379" s="638"/>
      <c r="CHU379" s="638"/>
      <c r="CHV379" s="638"/>
      <c r="CHW379" s="638"/>
      <c r="CHX379" s="638"/>
      <c r="CHY379" s="638"/>
      <c r="CHZ379" s="637"/>
      <c r="CIA379" s="638"/>
      <c r="CIB379" s="638"/>
      <c r="CIC379" s="638"/>
      <c r="CID379" s="638"/>
      <c r="CIE379" s="638"/>
      <c r="CIF379" s="638"/>
      <c r="CIG379" s="637"/>
      <c r="CIH379" s="638"/>
      <c r="CII379" s="638"/>
      <c r="CIJ379" s="638"/>
      <c r="CIK379" s="638"/>
      <c r="CIL379" s="638"/>
      <c r="CIM379" s="638"/>
      <c r="CIN379" s="637"/>
      <c r="CIO379" s="638"/>
      <c r="CIP379" s="638"/>
      <c r="CIQ379" s="638"/>
      <c r="CIR379" s="638"/>
      <c r="CIS379" s="638"/>
      <c r="CIT379" s="638"/>
      <c r="CIU379" s="637"/>
      <c r="CIV379" s="638"/>
      <c r="CIW379" s="638"/>
      <c r="CIX379" s="638"/>
      <c r="CIY379" s="638"/>
      <c r="CIZ379" s="638"/>
      <c r="CJA379" s="638"/>
      <c r="CJB379" s="637"/>
      <c r="CJC379" s="638"/>
      <c r="CJD379" s="638"/>
      <c r="CJE379" s="638"/>
      <c r="CJF379" s="638"/>
      <c r="CJG379" s="638"/>
      <c r="CJH379" s="638"/>
      <c r="CJI379" s="637"/>
      <c r="CJJ379" s="638"/>
      <c r="CJK379" s="638"/>
      <c r="CJL379" s="638"/>
      <c r="CJM379" s="638"/>
      <c r="CJN379" s="638"/>
      <c r="CJO379" s="638"/>
      <c r="CJP379" s="637"/>
      <c r="CJQ379" s="638"/>
      <c r="CJR379" s="638"/>
      <c r="CJS379" s="638"/>
      <c r="CJT379" s="638"/>
      <c r="CJU379" s="638"/>
      <c r="CJV379" s="638"/>
      <c r="CJW379" s="637"/>
      <c r="CJX379" s="638"/>
      <c r="CJY379" s="638"/>
      <c r="CJZ379" s="638"/>
      <c r="CKA379" s="638"/>
      <c r="CKB379" s="638"/>
      <c r="CKC379" s="638"/>
      <c r="CKD379" s="637"/>
      <c r="CKE379" s="638"/>
      <c r="CKF379" s="638"/>
      <c r="CKG379" s="638"/>
      <c r="CKH379" s="638"/>
      <c r="CKI379" s="638"/>
      <c r="CKJ379" s="638"/>
      <c r="CKK379" s="637"/>
      <c r="CKL379" s="638"/>
      <c r="CKM379" s="638"/>
      <c r="CKN379" s="638"/>
      <c r="CKO379" s="638"/>
      <c r="CKP379" s="638"/>
      <c r="CKQ379" s="638"/>
      <c r="CKR379" s="637"/>
      <c r="CKS379" s="638"/>
      <c r="CKT379" s="638"/>
      <c r="CKU379" s="638"/>
      <c r="CKV379" s="638"/>
      <c r="CKW379" s="638"/>
      <c r="CKX379" s="638"/>
      <c r="CKY379" s="637"/>
      <c r="CKZ379" s="638"/>
      <c r="CLA379" s="638"/>
      <c r="CLB379" s="638"/>
      <c r="CLC379" s="638"/>
      <c r="CLD379" s="638"/>
      <c r="CLE379" s="638"/>
      <c r="CLF379" s="637"/>
      <c r="CLG379" s="638"/>
      <c r="CLH379" s="638"/>
      <c r="CLI379" s="638"/>
      <c r="CLJ379" s="638"/>
      <c r="CLK379" s="638"/>
      <c r="CLL379" s="638"/>
      <c r="CLM379" s="637"/>
      <c r="CLN379" s="638"/>
      <c r="CLO379" s="638"/>
      <c r="CLP379" s="638"/>
      <c r="CLQ379" s="638"/>
      <c r="CLR379" s="638"/>
      <c r="CLS379" s="638"/>
      <c r="CLT379" s="637"/>
      <c r="CLU379" s="638"/>
      <c r="CLV379" s="638"/>
      <c r="CLW379" s="638"/>
      <c r="CLX379" s="638"/>
      <c r="CLY379" s="638"/>
      <c r="CLZ379" s="638"/>
      <c r="CMA379" s="637"/>
      <c r="CMB379" s="638"/>
      <c r="CMC379" s="638"/>
      <c r="CMD379" s="638"/>
      <c r="CME379" s="638"/>
      <c r="CMF379" s="638"/>
      <c r="CMG379" s="638"/>
      <c r="CMH379" s="637"/>
      <c r="CMI379" s="638"/>
      <c r="CMJ379" s="638"/>
      <c r="CMK379" s="638"/>
      <c r="CML379" s="638"/>
      <c r="CMM379" s="638"/>
      <c r="CMN379" s="638"/>
      <c r="CMO379" s="637"/>
      <c r="CMP379" s="638"/>
      <c r="CMQ379" s="638"/>
      <c r="CMR379" s="638"/>
      <c r="CMS379" s="638"/>
      <c r="CMT379" s="638"/>
      <c r="CMU379" s="638"/>
      <c r="CMV379" s="637"/>
      <c r="CMW379" s="638"/>
      <c r="CMX379" s="638"/>
      <c r="CMY379" s="638"/>
      <c r="CMZ379" s="638"/>
      <c r="CNA379" s="638"/>
      <c r="CNB379" s="638"/>
      <c r="CNC379" s="637"/>
      <c r="CND379" s="638"/>
      <c r="CNE379" s="638"/>
      <c r="CNF379" s="638"/>
      <c r="CNG379" s="638"/>
      <c r="CNH379" s="638"/>
      <c r="CNI379" s="638"/>
      <c r="CNJ379" s="637"/>
      <c r="CNK379" s="638"/>
      <c r="CNL379" s="638"/>
      <c r="CNM379" s="638"/>
      <c r="CNN379" s="638"/>
      <c r="CNO379" s="638"/>
      <c r="CNP379" s="638"/>
      <c r="CNQ379" s="637"/>
      <c r="CNR379" s="638"/>
      <c r="CNS379" s="638"/>
      <c r="CNT379" s="638"/>
      <c r="CNU379" s="638"/>
      <c r="CNV379" s="638"/>
      <c r="CNW379" s="638"/>
      <c r="CNX379" s="637"/>
      <c r="CNY379" s="638"/>
      <c r="CNZ379" s="638"/>
      <c r="COA379" s="638"/>
      <c r="COB379" s="638"/>
      <c r="COC379" s="638"/>
      <c r="COD379" s="638"/>
      <c r="COE379" s="637"/>
      <c r="COF379" s="638"/>
      <c r="COG379" s="638"/>
      <c r="COH379" s="638"/>
      <c r="COI379" s="638"/>
      <c r="COJ379" s="638"/>
      <c r="COK379" s="638"/>
      <c r="COL379" s="637"/>
      <c r="COM379" s="638"/>
      <c r="CON379" s="638"/>
      <c r="COO379" s="638"/>
      <c r="COP379" s="638"/>
      <c r="COQ379" s="638"/>
      <c r="COR379" s="638"/>
      <c r="COS379" s="637"/>
      <c r="COT379" s="638"/>
      <c r="COU379" s="638"/>
      <c r="COV379" s="638"/>
      <c r="COW379" s="638"/>
      <c r="COX379" s="638"/>
      <c r="COY379" s="638"/>
      <c r="COZ379" s="637"/>
      <c r="CPA379" s="638"/>
      <c r="CPB379" s="638"/>
      <c r="CPC379" s="638"/>
      <c r="CPD379" s="638"/>
      <c r="CPE379" s="638"/>
      <c r="CPF379" s="638"/>
      <c r="CPG379" s="637"/>
      <c r="CPH379" s="638"/>
      <c r="CPI379" s="638"/>
      <c r="CPJ379" s="638"/>
      <c r="CPK379" s="638"/>
      <c r="CPL379" s="638"/>
      <c r="CPM379" s="638"/>
      <c r="CPN379" s="637"/>
      <c r="CPO379" s="638"/>
      <c r="CPP379" s="638"/>
      <c r="CPQ379" s="638"/>
      <c r="CPR379" s="638"/>
      <c r="CPS379" s="638"/>
      <c r="CPT379" s="638"/>
      <c r="CPU379" s="637"/>
      <c r="CPV379" s="638"/>
      <c r="CPW379" s="638"/>
      <c r="CPX379" s="638"/>
      <c r="CPY379" s="638"/>
      <c r="CPZ379" s="638"/>
      <c r="CQA379" s="638"/>
      <c r="CQB379" s="637"/>
      <c r="CQC379" s="638"/>
      <c r="CQD379" s="638"/>
      <c r="CQE379" s="638"/>
      <c r="CQF379" s="638"/>
      <c r="CQG379" s="638"/>
      <c r="CQH379" s="638"/>
      <c r="CQI379" s="637"/>
      <c r="CQJ379" s="638"/>
      <c r="CQK379" s="638"/>
      <c r="CQL379" s="638"/>
      <c r="CQM379" s="638"/>
      <c r="CQN379" s="638"/>
      <c r="CQO379" s="638"/>
      <c r="CQP379" s="637"/>
      <c r="CQQ379" s="638"/>
      <c r="CQR379" s="638"/>
      <c r="CQS379" s="638"/>
      <c r="CQT379" s="638"/>
      <c r="CQU379" s="638"/>
      <c r="CQV379" s="638"/>
      <c r="CQW379" s="637"/>
      <c r="CQX379" s="638"/>
      <c r="CQY379" s="638"/>
      <c r="CQZ379" s="638"/>
      <c r="CRA379" s="638"/>
      <c r="CRB379" s="638"/>
      <c r="CRC379" s="638"/>
      <c r="CRD379" s="637"/>
      <c r="CRE379" s="638"/>
      <c r="CRF379" s="638"/>
      <c r="CRG379" s="638"/>
      <c r="CRH379" s="638"/>
      <c r="CRI379" s="638"/>
      <c r="CRJ379" s="638"/>
      <c r="CRK379" s="637"/>
      <c r="CRL379" s="638"/>
      <c r="CRM379" s="638"/>
      <c r="CRN379" s="638"/>
      <c r="CRO379" s="638"/>
      <c r="CRP379" s="638"/>
      <c r="CRQ379" s="638"/>
      <c r="CRR379" s="637"/>
      <c r="CRS379" s="638"/>
      <c r="CRT379" s="638"/>
      <c r="CRU379" s="638"/>
      <c r="CRV379" s="638"/>
      <c r="CRW379" s="638"/>
      <c r="CRX379" s="638"/>
      <c r="CRY379" s="637"/>
      <c r="CRZ379" s="638"/>
      <c r="CSA379" s="638"/>
      <c r="CSB379" s="638"/>
      <c r="CSC379" s="638"/>
      <c r="CSD379" s="638"/>
      <c r="CSE379" s="638"/>
      <c r="CSF379" s="637"/>
      <c r="CSG379" s="638"/>
      <c r="CSH379" s="638"/>
      <c r="CSI379" s="638"/>
      <c r="CSJ379" s="638"/>
      <c r="CSK379" s="638"/>
      <c r="CSL379" s="638"/>
      <c r="CSM379" s="637"/>
      <c r="CSN379" s="638"/>
      <c r="CSO379" s="638"/>
      <c r="CSP379" s="638"/>
      <c r="CSQ379" s="638"/>
      <c r="CSR379" s="638"/>
      <c r="CSS379" s="638"/>
      <c r="CST379" s="637"/>
      <c r="CSU379" s="638"/>
      <c r="CSV379" s="638"/>
      <c r="CSW379" s="638"/>
      <c r="CSX379" s="638"/>
      <c r="CSY379" s="638"/>
      <c r="CSZ379" s="638"/>
      <c r="CTA379" s="637"/>
      <c r="CTB379" s="638"/>
      <c r="CTC379" s="638"/>
      <c r="CTD379" s="638"/>
      <c r="CTE379" s="638"/>
      <c r="CTF379" s="638"/>
      <c r="CTG379" s="638"/>
      <c r="CTH379" s="637"/>
      <c r="CTI379" s="638"/>
      <c r="CTJ379" s="638"/>
      <c r="CTK379" s="638"/>
      <c r="CTL379" s="638"/>
      <c r="CTM379" s="638"/>
      <c r="CTN379" s="638"/>
      <c r="CTO379" s="637"/>
      <c r="CTP379" s="638"/>
      <c r="CTQ379" s="638"/>
      <c r="CTR379" s="638"/>
      <c r="CTS379" s="638"/>
      <c r="CTT379" s="638"/>
      <c r="CTU379" s="638"/>
      <c r="CTV379" s="637"/>
      <c r="CTW379" s="638"/>
      <c r="CTX379" s="638"/>
      <c r="CTY379" s="638"/>
      <c r="CTZ379" s="638"/>
      <c r="CUA379" s="638"/>
      <c r="CUB379" s="638"/>
      <c r="CUC379" s="637"/>
      <c r="CUD379" s="638"/>
      <c r="CUE379" s="638"/>
      <c r="CUF379" s="638"/>
      <c r="CUG379" s="638"/>
      <c r="CUH379" s="638"/>
      <c r="CUI379" s="638"/>
      <c r="CUJ379" s="637"/>
      <c r="CUK379" s="638"/>
      <c r="CUL379" s="638"/>
      <c r="CUM379" s="638"/>
      <c r="CUN379" s="638"/>
      <c r="CUO379" s="638"/>
      <c r="CUP379" s="638"/>
      <c r="CUQ379" s="637"/>
      <c r="CUR379" s="638"/>
      <c r="CUS379" s="638"/>
      <c r="CUT379" s="638"/>
      <c r="CUU379" s="638"/>
      <c r="CUV379" s="638"/>
      <c r="CUW379" s="638"/>
      <c r="CUX379" s="637"/>
      <c r="CUY379" s="638"/>
      <c r="CUZ379" s="638"/>
      <c r="CVA379" s="638"/>
      <c r="CVB379" s="638"/>
      <c r="CVC379" s="638"/>
      <c r="CVD379" s="638"/>
      <c r="CVE379" s="637"/>
      <c r="CVF379" s="638"/>
      <c r="CVG379" s="638"/>
      <c r="CVH379" s="638"/>
      <c r="CVI379" s="638"/>
      <c r="CVJ379" s="638"/>
      <c r="CVK379" s="638"/>
      <c r="CVL379" s="637"/>
      <c r="CVM379" s="638"/>
      <c r="CVN379" s="638"/>
      <c r="CVO379" s="638"/>
      <c r="CVP379" s="638"/>
      <c r="CVQ379" s="638"/>
      <c r="CVR379" s="638"/>
      <c r="CVS379" s="637"/>
      <c r="CVT379" s="638"/>
      <c r="CVU379" s="638"/>
      <c r="CVV379" s="638"/>
      <c r="CVW379" s="638"/>
      <c r="CVX379" s="638"/>
      <c r="CVY379" s="638"/>
      <c r="CVZ379" s="637"/>
      <c r="CWA379" s="638"/>
      <c r="CWB379" s="638"/>
      <c r="CWC379" s="638"/>
      <c r="CWD379" s="638"/>
      <c r="CWE379" s="638"/>
      <c r="CWF379" s="638"/>
      <c r="CWG379" s="637"/>
      <c r="CWH379" s="638"/>
      <c r="CWI379" s="638"/>
      <c r="CWJ379" s="638"/>
      <c r="CWK379" s="638"/>
      <c r="CWL379" s="638"/>
      <c r="CWM379" s="638"/>
      <c r="CWN379" s="637"/>
      <c r="CWO379" s="638"/>
      <c r="CWP379" s="638"/>
      <c r="CWQ379" s="638"/>
      <c r="CWR379" s="638"/>
      <c r="CWS379" s="638"/>
      <c r="CWT379" s="638"/>
      <c r="CWU379" s="637"/>
      <c r="CWV379" s="638"/>
      <c r="CWW379" s="638"/>
      <c r="CWX379" s="638"/>
      <c r="CWY379" s="638"/>
      <c r="CWZ379" s="638"/>
      <c r="CXA379" s="638"/>
      <c r="CXB379" s="637"/>
      <c r="CXC379" s="638"/>
      <c r="CXD379" s="638"/>
      <c r="CXE379" s="638"/>
      <c r="CXF379" s="638"/>
      <c r="CXG379" s="638"/>
      <c r="CXH379" s="638"/>
      <c r="CXI379" s="637"/>
      <c r="CXJ379" s="638"/>
      <c r="CXK379" s="638"/>
      <c r="CXL379" s="638"/>
      <c r="CXM379" s="638"/>
      <c r="CXN379" s="638"/>
      <c r="CXO379" s="638"/>
      <c r="CXP379" s="637"/>
      <c r="CXQ379" s="638"/>
      <c r="CXR379" s="638"/>
      <c r="CXS379" s="638"/>
      <c r="CXT379" s="638"/>
      <c r="CXU379" s="638"/>
      <c r="CXV379" s="638"/>
      <c r="CXW379" s="637"/>
      <c r="CXX379" s="638"/>
      <c r="CXY379" s="638"/>
      <c r="CXZ379" s="638"/>
      <c r="CYA379" s="638"/>
      <c r="CYB379" s="638"/>
      <c r="CYC379" s="638"/>
      <c r="CYD379" s="637"/>
      <c r="CYE379" s="638"/>
      <c r="CYF379" s="638"/>
      <c r="CYG379" s="638"/>
      <c r="CYH379" s="638"/>
      <c r="CYI379" s="638"/>
      <c r="CYJ379" s="638"/>
      <c r="CYK379" s="637"/>
      <c r="CYL379" s="638"/>
      <c r="CYM379" s="638"/>
      <c r="CYN379" s="638"/>
      <c r="CYO379" s="638"/>
      <c r="CYP379" s="638"/>
      <c r="CYQ379" s="638"/>
      <c r="CYR379" s="637"/>
      <c r="CYS379" s="638"/>
      <c r="CYT379" s="638"/>
      <c r="CYU379" s="638"/>
      <c r="CYV379" s="638"/>
      <c r="CYW379" s="638"/>
      <c r="CYX379" s="638"/>
      <c r="CYY379" s="637"/>
      <c r="CYZ379" s="638"/>
      <c r="CZA379" s="638"/>
      <c r="CZB379" s="638"/>
      <c r="CZC379" s="638"/>
      <c r="CZD379" s="638"/>
      <c r="CZE379" s="638"/>
      <c r="CZF379" s="637"/>
      <c r="CZG379" s="638"/>
      <c r="CZH379" s="638"/>
      <c r="CZI379" s="638"/>
      <c r="CZJ379" s="638"/>
      <c r="CZK379" s="638"/>
      <c r="CZL379" s="638"/>
      <c r="CZM379" s="637"/>
      <c r="CZN379" s="638"/>
      <c r="CZO379" s="638"/>
      <c r="CZP379" s="638"/>
      <c r="CZQ379" s="638"/>
      <c r="CZR379" s="638"/>
      <c r="CZS379" s="638"/>
      <c r="CZT379" s="637"/>
      <c r="CZU379" s="638"/>
      <c r="CZV379" s="638"/>
      <c r="CZW379" s="638"/>
      <c r="CZX379" s="638"/>
      <c r="CZY379" s="638"/>
      <c r="CZZ379" s="638"/>
      <c r="DAA379" s="637"/>
      <c r="DAB379" s="638"/>
      <c r="DAC379" s="638"/>
      <c r="DAD379" s="638"/>
      <c r="DAE379" s="638"/>
      <c r="DAF379" s="638"/>
      <c r="DAG379" s="638"/>
      <c r="DAH379" s="637"/>
      <c r="DAI379" s="638"/>
      <c r="DAJ379" s="638"/>
      <c r="DAK379" s="638"/>
      <c r="DAL379" s="638"/>
      <c r="DAM379" s="638"/>
      <c r="DAN379" s="638"/>
      <c r="DAO379" s="637"/>
      <c r="DAP379" s="638"/>
      <c r="DAQ379" s="638"/>
      <c r="DAR379" s="638"/>
      <c r="DAS379" s="638"/>
      <c r="DAT379" s="638"/>
      <c r="DAU379" s="638"/>
      <c r="DAV379" s="637"/>
      <c r="DAW379" s="638"/>
      <c r="DAX379" s="638"/>
      <c r="DAY379" s="638"/>
      <c r="DAZ379" s="638"/>
      <c r="DBA379" s="638"/>
      <c r="DBB379" s="638"/>
      <c r="DBC379" s="637"/>
      <c r="DBD379" s="638"/>
      <c r="DBE379" s="638"/>
      <c r="DBF379" s="638"/>
      <c r="DBG379" s="638"/>
      <c r="DBH379" s="638"/>
      <c r="DBI379" s="638"/>
      <c r="DBJ379" s="637"/>
      <c r="DBK379" s="638"/>
      <c r="DBL379" s="638"/>
      <c r="DBM379" s="638"/>
      <c r="DBN379" s="638"/>
      <c r="DBO379" s="638"/>
      <c r="DBP379" s="638"/>
      <c r="DBQ379" s="637"/>
      <c r="DBR379" s="638"/>
      <c r="DBS379" s="638"/>
      <c r="DBT379" s="638"/>
      <c r="DBU379" s="638"/>
      <c r="DBV379" s="638"/>
      <c r="DBW379" s="638"/>
      <c r="DBX379" s="637"/>
      <c r="DBY379" s="638"/>
      <c r="DBZ379" s="638"/>
      <c r="DCA379" s="638"/>
      <c r="DCB379" s="638"/>
      <c r="DCC379" s="638"/>
      <c r="DCD379" s="638"/>
      <c r="DCE379" s="637"/>
      <c r="DCF379" s="638"/>
      <c r="DCG379" s="638"/>
      <c r="DCH379" s="638"/>
      <c r="DCI379" s="638"/>
      <c r="DCJ379" s="638"/>
      <c r="DCK379" s="638"/>
      <c r="DCL379" s="637"/>
      <c r="DCM379" s="638"/>
      <c r="DCN379" s="638"/>
      <c r="DCO379" s="638"/>
      <c r="DCP379" s="638"/>
      <c r="DCQ379" s="638"/>
      <c r="DCR379" s="638"/>
      <c r="DCS379" s="637"/>
      <c r="DCT379" s="638"/>
      <c r="DCU379" s="638"/>
      <c r="DCV379" s="638"/>
      <c r="DCW379" s="638"/>
      <c r="DCX379" s="638"/>
      <c r="DCY379" s="638"/>
      <c r="DCZ379" s="637"/>
      <c r="DDA379" s="638"/>
      <c r="DDB379" s="638"/>
      <c r="DDC379" s="638"/>
      <c r="DDD379" s="638"/>
      <c r="DDE379" s="638"/>
      <c r="DDF379" s="638"/>
      <c r="DDG379" s="637"/>
      <c r="DDH379" s="638"/>
      <c r="DDI379" s="638"/>
      <c r="DDJ379" s="638"/>
      <c r="DDK379" s="638"/>
      <c r="DDL379" s="638"/>
      <c r="DDM379" s="638"/>
      <c r="DDN379" s="637"/>
      <c r="DDO379" s="638"/>
      <c r="DDP379" s="638"/>
      <c r="DDQ379" s="638"/>
      <c r="DDR379" s="638"/>
      <c r="DDS379" s="638"/>
      <c r="DDT379" s="638"/>
      <c r="DDU379" s="637"/>
      <c r="DDV379" s="638"/>
      <c r="DDW379" s="638"/>
      <c r="DDX379" s="638"/>
      <c r="DDY379" s="638"/>
      <c r="DDZ379" s="638"/>
      <c r="DEA379" s="638"/>
      <c r="DEB379" s="637"/>
      <c r="DEC379" s="638"/>
      <c r="DED379" s="638"/>
      <c r="DEE379" s="638"/>
      <c r="DEF379" s="638"/>
      <c r="DEG379" s="638"/>
      <c r="DEH379" s="638"/>
      <c r="DEI379" s="637"/>
      <c r="DEJ379" s="638"/>
      <c r="DEK379" s="638"/>
      <c r="DEL379" s="638"/>
      <c r="DEM379" s="638"/>
      <c r="DEN379" s="638"/>
      <c r="DEO379" s="638"/>
      <c r="DEP379" s="637"/>
      <c r="DEQ379" s="638"/>
      <c r="DER379" s="638"/>
      <c r="DES379" s="638"/>
      <c r="DET379" s="638"/>
      <c r="DEU379" s="638"/>
      <c r="DEV379" s="638"/>
      <c r="DEW379" s="637"/>
      <c r="DEX379" s="638"/>
      <c r="DEY379" s="638"/>
      <c r="DEZ379" s="638"/>
      <c r="DFA379" s="638"/>
      <c r="DFB379" s="638"/>
      <c r="DFC379" s="638"/>
      <c r="DFD379" s="637"/>
      <c r="DFE379" s="638"/>
      <c r="DFF379" s="638"/>
      <c r="DFG379" s="638"/>
      <c r="DFH379" s="638"/>
      <c r="DFI379" s="638"/>
      <c r="DFJ379" s="638"/>
      <c r="DFK379" s="637"/>
      <c r="DFL379" s="638"/>
      <c r="DFM379" s="638"/>
      <c r="DFN379" s="638"/>
      <c r="DFO379" s="638"/>
      <c r="DFP379" s="638"/>
      <c r="DFQ379" s="638"/>
      <c r="DFR379" s="637"/>
      <c r="DFS379" s="638"/>
      <c r="DFT379" s="638"/>
      <c r="DFU379" s="638"/>
      <c r="DFV379" s="638"/>
      <c r="DFW379" s="638"/>
      <c r="DFX379" s="638"/>
      <c r="DFY379" s="637"/>
      <c r="DFZ379" s="638"/>
      <c r="DGA379" s="638"/>
      <c r="DGB379" s="638"/>
      <c r="DGC379" s="638"/>
      <c r="DGD379" s="638"/>
      <c r="DGE379" s="638"/>
      <c r="DGF379" s="637"/>
      <c r="DGG379" s="638"/>
      <c r="DGH379" s="638"/>
      <c r="DGI379" s="638"/>
      <c r="DGJ379" s="638"/>
      <c r="DGK379" s="638"/>
      <c r="DGL379" s="638"/>
      <c r="DGM379" s="637"/>
      <c r="DGN379" s="638"/>
      <c r="DGO379" s="638"/>
      <c r="DGP379" s="638"/>
      <c r="DGQ379" s="638"/>
      <c r="DGR379" s="638"/>
      <c r="DGS379" s="638"/>
      <c r="DGT379" s="637"/>
      <c r="DGU379" s="638"/>
      <c r="DGV379" s="638"/>
      <c r="DGW379" s="638"/>
      <c r="DGX379" s="638"/>
      <c r="DGY379" s="638"/>
      <c r="DGZ379" s="638"/>
      <c r="DHA379" s="637"/>
      <c r="DHB379" s="638"/>
      <c r="DHC379" s="638"/>
      <c r="DHD379" s="638"/>
      <c r="DHE379" s="638"/>
      <c r="DHF379" s="638"/>
      <c r="DHG379" s="638"/>
      <c r="DHH379" s="637"/>
      <c r="DHI379" s="638"/>
      <c r="DHJ379" s="638"/>
      <c r="DHK379" s="638"/>
      <c r="DHL379" s="638"/>
      <c r="DHM379" s="638"/>
      <c r="DHN379" s="638"/>
      <c r="DHO379" s="637"/>
      <c r="DHP379" s="638"/>
      <c r="DHQ379" s="638"/>
      <c r="DHR379" s="638"/>
      <c r="DHS379" s="638"/>
      <c r="DHT379" s="638"/>
      <c r="DHU379" s="638"/>
      <c r="DHV379" s="637"/>
      <c r="DHW379" s="638"/>
      <c r="DHX379" s="638"/>
      <c r="DHY379" s="638"/>
      <c r="DHZ379" s="638"/>
      <c r="DIA379" s="638"/>
      <c r="DIB379" s="638"/>
      <c r="DIC379" s="637"/>
      <c r="DID379" s="638"/>
      <c r="DIE379" s="638"/>
      <c r="DIF379" s="638"/>
      <c r="DIG379" s="638"/>
      <c r="DIH379" s="638"/>
      <c r="DII379" s="638"/>
      <c r="DIJ379" s="637"/>
      <c r="DIK379" s="638"/>
      <c r="DIL379" s="638"/>
      <c r="DIM379" s="638"/>
      <c r="DIN379" s="638"/>
      <c r="DIO379" s="638"/>
      <c r="DIP379" s="638"/>
      <c r="DIQ379" s="637"/>
      <c r="DIR379" s="638"/>
      <c r="DIS379" s="638"/>
      <c r="DIT379" s="638"/>
      <c r="DIU379" s="638"/>
      <c r="DIV379" s="638"/>
      <c r="DIW379" s="638"/>
      <c r="DIX379" s="637"/>
      <c r="DIY379" s="638"/>
      <c r="DIZ379" s="638"/>
      <c r="DJA379" s="638"/>
      <c r="DJB379" s="638"/>
      <c r="DJC379" s="638"/>
      <c r="DJD379" s="638"/>
      <c r="DJE379" s="637"/>
      <c r="DJF379" s="638"/>
      <c r="DJG379" s="638"/>
      <c r="DJH379" s="638"/>
      <c r="DJI379" s="638"/>
      <c r="DJJ379" s="638"/>
      <c r="DJK379" s="638"/>
      <c r="DJL379" s="637"/>
      <c r="DJM379" s="638"/>
      <c r="DJN379" s="638"/>
      <c r="DJO379" s="638"/>
      <c r="DJP379" s="638"/>
      <c r="DJQ379" s="638"/>
      <c r="DJR379" s="638"/>
      <c r="DJS379" s="637"/>
      <c r="DJT379" s="638"/>
      <c r="DJU379" s="638"/>
      <c r="DJV379" s="638"/>
      <c r="DJW379" s="638"/>
      <c r="DJX379" s="638"/>
      <c r="DJY379" s="638"/>
      <c r="DJZ379" s="637"/>
      <c r="DKA379" s="638"/>
      <c r="DKB379" s="638"/>
      <c r="DKC379" s="638"/>
      <c r="DKD379" s="638"/>
      <c r="DKE379" s="638"/>
      <c r="DKF379" s="638"/>
      <c r="DKG379" s="637"/>
      <c r="DKH379" s="638"/>
      <c r="DKI379" s="638"/>
      <c r="DKJ379" s="638"/>
      <c r="DKK379" s="638"/>
      <c r="DKL379" s="638"/>
      <c r="DKM379" s="638"/>
      <c r="DKN379" s="637"/>
      <c r="DKO379" s="638"/>
      <c r="DKP379" s="638"/>
      <c r="DKQ379" s="638"/>
      <c r="DKR379" s="638"/>
      <c r="DKS379" s="638"/>
      <c r="DKT379" s="638"/>
      <c r="DKU379" s="637"/>
      <c r="DKV379" s="638"/>
      <c r="DKW379" s="638"/>
      <c r="DKX379" s="638"/>
      <c r="DKY379" s="638"/>
      <c r="DKZ379" s="638"/>
      <c r="DLA379" s="638"/>
      <c r="DLB379" s="637"/>
      <c r="DLC379" s="638"/>
      <c r="DLD379" s="638"/>
      <c r="DLE379" s="638"/>
      <c r="DLF379" s="638"/>
      <c r="DLG379" s="638"/>
      <c r="DLH379" s="638"/>
      <c r="DLI379" s="637"/>
      <c r="DLJ379" s="638"/>
      <c r="DLK379" s="638"/>
      <c r="DLL379" s="638"/>
      <c r="DLM379" s="638"/>
      <c r="DLN379" s="638"/>
      <c r="DLO379" s="638"/>
      <c r="DLP379" s="637"/>
      <c r="DLQ379" s="638"/>
      <c r="DLR379" s="638"/>
      <c r="DLS379" s="638"/>
      <c r="DLT379" s="638"/>
      <c r="DLU379" s="638"/>
      <c r="DLV379" s="638"/>
      <c r="DLW379" s="637"/>
      <c r="DLX379" s="638"/>
      <c r="DLY379" s="638"/>
      <c r="DLZ379" s="638"/>
      <c r="DMA379" s="638"/>
      <c r="DMB379" s="638"/>
      <c r="DMC379" s="638"/>
      <c r="DMD379" s="637"/>
      <c r="DME379" s="638"/>
      <c r="DMF379" s="638"/>
      <c r="DMG379" s="638"/>
      <c r="DMH379" s="638"/>
      <c r="DMI379" s="638"/>
      <c r="DMJ379" s="638"/>
      <c r="DMK379" s="637"/>
      <c r="DML379" s="638"/>
      <c r="DMM379" s="638"/>
      <c r="DMN379" s="638"/>
      <c r="DMO379" s="638"/>
      <c r="DMP379" s="638"/>
      <c r="DMQ379" s="638"/>
      <c r="DMR379" s="637"/>
      <c r="DMS379" s="638"/>
      <c r="DMT379" s="638"/>
      <c r="DMU379" s="638"/>
      <c r="DMV379" s="638"/>
      <c r="DMW379" s="638"/>
      <c r="DMX379" s="638"/>
      <c r="DMY379" s="637"/>
      <c r="DMZ379" s="638"/>
      <c r="DNA379" s="638"/>
      <c r="DNB379" s="638"/>
      <c r="DNC379" s="638"/>
      <c r="DND379" s="638"/>
      <c r="DNE379" s="638"/>
      <c r="DNF379" s="637"/>
      <c r="DNG379" s="638"/>
      <c r="DNH379" s="638"/>
      <c r="DNI379" s="638"/>
      <c r="DNJ379" s="638"/>
      <c r="DNK379" s="638"/>
      <c r="DNL379" s="638"/>
      <c r="DNM379" s="637"/>
      <c r="DNN379" s="638"/>
      <c r="DNO379" s="638"/>
      <c r="DNP379" s="638"/>
      <c r="DNQ379" s="638"/>
      <c r="DNR379" s="638"/>
      <c r="DNS379" s="638"/>
      <c r="DNT379" s="637"/>
      <c r="DNU379" s="638"/>
      <c r="DNV379" s="638"/>
      <c r="DNW379" s="638"/>
      <c r="DNX379" s="638"/>
      <c r="DNY379" s="638"/>
      <c r="DNZ379" s="638"/>
      <c r="DOA379" s="637"/>
      <c r="DOB379" s="638"/>
      <c r="DOC379" s="638"/>
      <c r="DOD379" s="638"/>
      <c r="DOE379" s="638"/>
      <c r="DOF379" s="638"/>
      <c r="DOG379" s="638"/>
      <c r="DOH379" s="637"/>
      <c r="DOI379" s="638"/>
      <c r="DOJ379" s="638"/>
      <c r="DOK379" s="638"/>
      <c r="DOL379" s="638"/>
      <c r="DOM379" s="638"/>
      <c r="DON379" s="638"/>
      <c r="DOO379" s="637"/>
      <c r="DOP379" s="638"/>
      <c r="DOQ379" s="638"/>
      <c r="DOR379" s="638"/>
      <c r="DOS379" s="638"/>
      <c r="DOT379" s="638"/>
      <c r="DOU379" s="638"/>
      <c r="DOV379" s="637"/>
      <c r="DOW379" s="638"/>
      <c r="DOX379" s="638"/>
      <c r="DOY379" s="638"/>
      <c r="DOZ379" s="638"/>
      <c r="DPA379" s="638"/>
      <c r="DPB379" s="638"/>
      <c r="DPC379" s="637"/>
      <c r="DPD379" s="638"/>
      <c r="DPE379" s="638"/>
      <c r="DPF379" s="638"/>
      <c r="DPG379" s="638"/>
      <c r="DPH379" s="638"/>
      <c r="DPI379" s="638"/>
      <c r="DPJ379" s="637"/>
      <c r="DPK379" s="638"/>
      <c r="DPL379" s="638"/>
      <c r="DPM379" s="638"/>
      <c r="DPN379" s="638"/>
      <c r="DPO379" s="638"/>
      <c r="DPP379" s="638"/>
      <c r="DPQ379" s="637"/>
      <c r="DPR379" s="638"/>
      <c r="DPS379" s="638"/>
      <c r="DPT379" s="638"/>
      <c r="DPU379" s="638"/>
      <c r="DPV379" s="638"/>
      <c r="DPW379" s="638"/>
      <c r="DPX379" s="637"/>
      <c r="DPY379" s="638"/>
      <c r="DPZ379" s="638"/>
      <c r="DQA379" s="638"/>
      <c r="DQB379" s="638"/>
      <c r="DQC379" s="638"/>
      <c r="DQD379" s="638"/>
      <c r="DQE379" s="637"/>
      <c r="DQF379" s="638"/>
      <c r="DQG379" s="638"/>
      <c r="DQH379" s="638"/>
      <c r="DQI379" s="638"/>
      <c r="DQJ379" s="638"/>
      <c r="DQK379" s="638"/>
      <c r="DQL379" s="637"/>
      <c r="DQM379" s="638"/>
      <c r="DQN379" s="638"/>
      <c r="DQO379" s="638"/>
      <c r="DQP379" s="638"/>
      <c r="DQQ379" s="638"/>
      <c r="DQR379" s="638"/>
      <c r="DQS379" s="637"/>
      <c r="DQT379" s="638"/>
      <c r="DQU379" s="638"/>
      <c r="DQV379" s="638"/>
      <c r="DQW379" s="638"/>
      <c r="DQX379" s="638"/>
      <c r="DQY379" s="638"/>
      <c r="DQZ379" s="637"/>
      <c r="DRA379" s="638"/>
      <c r="DRB379" s="638"/>
      <c r="DRC379" s="638"/>
      <c r="DRD379" s="638"/>
      <c r="DRE379" s="638"/>
      <c r="DRF379" s="638"/>
      <c r="DRG379" s="637"/>
      <c r="DRH379" s="638"/>
      <c r="DRI379" s="638"/>
      <c r="DRJ379" s="638"/>
      <c r="DRK379" s="638"/>
      <c r="DRL379" s="638"/>
      <c r="DRM379" s="638"/>
      <c r="DRN379" s="637"/>
      <c r="DRO379" s="638"/>
      <c r="DRP379" s="638"/>
      <c r="DRQ379" s="638"/>
      <c r="DRR379" s="638"/>
      <c r="DRS379" s="638"/>
      <c r="DRT379" s="638"/>
      <c r="DRU379" s="637"/>
      <c r="DRV379" s="638"/>
      <c r="DRW379" s="638"/>
      <c r="DRX379" s="638"/>
      <c r="DRY379" s="638"/>
      <c r="DRZ379" s="638"/>
      <c r="DSA379" s="638"/>
      <c r="DSB379" s="637"/>
      <c r="DSC379" s="638"/>
      <c r="DSD379" s="638"/>
      <c r="DSE379" s="638"/>
      <c r="DSF379" s="638"/>
      <c r="DSG379" s="638"/>
      <c r="DSH379" s="638"/>
      <c r="DSI379" s="637"/>
      <c r="DSJ379" s="638"/>
      <c r="DSK379" s="638"/>
      <c r="DSL379" s="638"/>
      <c r="DSM379" s="638"/>
      <c r="DSN379" s="638"/>
      <c r="DSO379" s="638"/>
      <c r="DSP379" s="637"/>
      <c r="DSQ379" s="638"/>
      <c r="DSR379" s="638"/>
      <c r="DSS379" s="638"/>
      <c r="DST379" s="638"/>
      <c r="DSU379" s="638"/>
      <c r="DSV379" s="638"/>
      <c r="DSW379" s="637"/>
      <c r="DSX379" s="638"/>
      <c r="DSY379" s="638"/>
      <c r="DSZ379" s="638"/>
      <c r="DTA379" s="638"/>
      <c r="DTB379" s="638"/>
      <c r="DTC379" s="638"/>
      <c r="DTD379" s="637"/>
      <c r="DTE379" s="638"/>
      <c r="DTF379" s="638"/>
      <c r="DTG379" s="638"/>
      <c r="DTH379" s="638"/>
      <c r="DTI379" s="638"/>
      <c r="DTJ379" s="638"/>
      <c r="DTK379" s="637"/>
      <c r="DTL379" s="638"/>
      <c r="DTM379" s="638"/>
      <c r="DTN379" s="638"/>
      <c r="DTO379" s="638"/>
      <c r="DTP379" s="638"/>
      <c r="DTQ379" s="638"/>
      <c r="DTR379" s="637"/>
      <c r="DTS379" s="638"/>
      <c r="DTT379" s="638"/>
      <c r="DTU379" s="638"/>
      <c r="DTV379" s="638"/>
      <c r="DTW379" s="638"/>
      <c r="DTX379" s="638"/>
      <c r="DTY379" s="637"/>
      <c r="DTZ379" s="638"/>
      <c r="DUA379" s="638"/>
      <c r="DUB379" s="638"/>
      <c r="DUC379" s="638"/>
      <c r="DUD379" s="638"/>
      <c r="DUE379" s="638"/>
      <c r="DUF379" s="637"/>
      <c r="DUG379" s="638"/>
      <c r="DUH379" s="638"/>
      <c r="DUI379" s="638"/>
      <c r="DUJ379" s="638"/>
      <c r="DUK379" s="638"/>
      <c r="DUL379" s="638"/>
      <c r="DUM379" s="637"/>
      <c r="DUN379" s="638"/>
      <c r="DUO379" s="638"/>
      <c r="DUP379" s="638"/>
      <c r="DUQ379" s="638"/>
      <c r="DUR379" s="638"/>
      <c r="DUS379" s="638"/>
      <c r="DUT379" s="637"/>
      <c r="DUU379" s="638"/>
      <c r="DUV379" s="638"/>
      <c r="DUW379" s="638"/>
      <c r="DUX379" s="638"/>
      <c r="DUY379" s="638"/>
      <c r="DUZ379" s="638"/>
      <c r="DVA379" s="637"/>
      <c r="DVB379" s="638"/>
      <c r="DVC379" s="638"/>
      <c r="DVD379" s="638"/>
      <c r="DVE379" s="638"/>
      <c r="DVF379" s="638"/>
      <c r="DVG379" s="638"/>
      <c r="DVH379" s="637"/>
      <c r="DVI379" s="638"/>
      <c r="DVJ379" s="638"/>
      <c r="DVK379" s="638"/>
      <c r="DVL379" s="638"/>
      <c r="DVM379" s="638"/>
      <c r="DVN379" s="638"/>
      <c r="DVO379" s="637"/>
      <c r="DVP379" s="638"/>
      <c r="DVQ379" s="638"/>
      <c r="DVR379" s="638"/>
      <c r="DVS379" s="638"/>
      <c r="DVT379" s="638"/>
      <c r="DVU379" s="638"/>
      <c r="DVV379" s="637"/>
      <c r="DVW379" s="638"/>
      <c r="DVX379" s="638"/>
      <c r="DVY379" s="638"/>
      <c r="DVZ379" s="638"/>
      <c r="DWA379" s="638"/>
      <c r="DWB379" s="638"/>
      <c r="DWC379" s="637"/>
      <c r="DWD379" s="638"/>
      <c r="DWE379" s="638"/>
      <c r="DWF379" s="638"/>
      <c r="DWG379" s="638"/>
      <c r="DWH379" s="638"/>
      <c r="DWI379" s="638"/>
      <c r="DWJ379" s="637"/>
      <c r="DWK379" s="638"/>
      <c r="DWL379" s="638"/>
      <c r="DWM379" s="638"/>
      <c r="DWN379" s="638"/>
      <c r="DWO379" s="638"/>
      <c r="DWP379" s="638"/>
      <c r="DWQ379" s="637"/>
      <c r="DWR379" s="638"/>
      <c r="DWS379" s="638"/>
      <c r="DWT379" s="638"/>
      <c r="DWU379" s="638"/>
      <c r="DWV379" s="638"/>
      <c r="DWW379" s="638"/>
      <c r="DWX379" s="637"/>
      <c r="DWY379" s="638"/>
      <c r="DWZ379" s="638"/>
      <c r="DXA379" s="638"/>
      <c r="DXB379" s="638"/>
      <c r="DXC379" s="638"/>
      <c r="DXD379" s="638"/>
      <c r="DXE379" s="637"/>
      <c r="DXF379" s="638"/>
      <c r="DXG379" s="638"/>
      <c r="DXH379" s="638"/>
      <c r="DXI379" s="638"/>
      <c r="DXJ379" s="638"/>
      <c r="DXK379" s="638"/>
      <c r="DXL379" s="637"/>
      <c r="DXM379" s="638"/>
      <c r="DXN379" s="638"/>
      <c r="DXO379" s="638"/>
      <c r="DXP379" s="638"/>
      <c r="DXQ379" s="638"/>
      <c r="DXR379" s="638"/>
      <c r="DXS379" s="637"/>
      <c r="DXT379" s="638"/>
      <c r="DXU379" s="638"/>
      <c r="DXV379" s="638"/>
      <c r="DXW379" s="638"/>
      <c r="DXX379" s="638"/>
      <c r="DXY379" s="638"/>
      <c r="DXZ379" s="637"/>
      <c r="DYA379" s="638"/>
      <c r="DYB379" s="638"/>
      <c r="DYC379" s="638"/>
      <c r="DYD379" s="638"/>
      <c r="DYE379" s="638"/>
      <c r="DYF379" s="638"/>
      <c r="DYG379" s="637"/>
      <c r="DYH379" s="638"/>
      <c r="DYI379" s="638"/>
      <c r="DYJ379" s="638"/>
      <c r="DYK379" s="638"/>
      <c r="DYL379" s="638"/>
      <c r="DYM379" s="638"/>
      <c r="DYN379" s="637"/>
      <c r="DYO379" s="638"/>
      <c r="DYP379" s="638"/>
      <c r="DYQ379" s="638"/>
      <c r="DYR379" s="638"/>
      <c r="DYS379" s="638"/>
      <c r="DYT379" s="638"/>
      <c r="DYU379" s="637"/>
      <c r="DYV379" s="638"/>
      <c r="DYW379" s="638"/>
      <c r="DYX379" s="638"/>
      <c r="DYY379" s="638"/>
      <c r="DYZ379" s="638"/>
      <c r="DZA379" s="638"/>
      <c r="DZB379" s="637"/>
      <c r="DZC379" s="638"/>
      <c r="DZD379" s="638"/>
      <c r="DZE379" s="638"/>
      <c r="DZF379" s="638"/>
      <c r="DZG379" s="638"/>
      <c r="DZH379" s="638"/>
      <c r="DZI379" s="637"/>
      <c r="DZJ379" s="638"/>
      <c r="DZK379" s="638"/>
      <c r="DZL379" s="638"/>
      <c r="DZM379" s="638"/>
      <c r="DZN379" s="638"/>
      <c r="DZO379" s="638"/>
      <c r="DZP379" s="637"/>
      <c r="DZQ379" s="638"/>
      <c r="DZR379" s="638"/>
      <c r="DZS379" s="638"/>
      <c r="DZT379" s="638"/>
      <c r="DZU379" s="638"/>
      <c r="DZV379" s="638"/>
      <c r="DZW379" s="637"/>
      <c r="DZX379" s="638"/>
      <c r="DZY379" s="638"/>
      <c r="DZZ379" s="638"/>
      <c r="EAA379" s="638"/>
      <c r="EAB379" s="638"/>
      <c r="EAC379" s="638"/>
      <c r="EAD379" s="637"/>
      <c r="EAE379" s="638"/>
      <c r="EAF379" s="638"/>
      <c r="EAG379" s="638"/>
      <c r="EAH379" s="638"/>
      <c r="EAI379" s="638"/>
      <c r="EAJ379" s="638"/>
      <c r="EAK379" s="637"/>
      <c r="EAL379" s="638"/>
      <c r="EAM379" s="638"/>
      <c r="EAN379" s="638"/>
      <c r="EAO379" s="638"/>
      <c r="EAP379" s="638"/>
      <c r="EAQ379" s="638"/>
      <c r="EAR379" s="637"/>
      <c r="EAS379" s="638"/>
      <c r="EAT379" s="638"/>
      <c r="EAU379" s="638"/>
      <c r="EAV379" s="638"/>
      <c r="EAW379" s="638"/>
      <c r="EAX379" s="638"/>
      <c r="EAY379" s="637"/>
      <c r="EAZ379" s="638"/>
      <c r="EBA379" s="638"/>
      <c r="EBB379" s="638"/>
      <c r="EBC379" s="638"/>
      <c r="EBD379" s="638"/>
      <c r="EBE379" s="638"/>
      <c r="EBF379" s="637"/>
      <c r="EBG379" s="638"/>
      <c r="EBH379" s="638"/>
      <c r="EBI379" s="638"/>
      <c r="EBJ379" s="638"/>
      <c r="EBK379" s="638"/>
      <c r="EBL379" s="638"/>
      <c r="EBM379" s="637"/>
      <c r="EBN379" s="638"/>
      <c r="EBO379" s="638"/>
      <c r="EBP379" s="638"/>
      <c r="EBQ379" s="638"/>
      <c r="EBR379" s="638"/>
      <c r="EBS379" s="638"/>
      <c r="EBT379" s="637"/>
      <c r="EBU379" s="638"/>
      <c r="EBV379" s="638"/>
      <c r="EBW379" s="638"/>
      <c r="EBX379" s="638"/>
      <c r="EBY379" s="638"/>
      <c r="EBZ379" s="638"/>
      <c r="ECA379" s="637"/>
      <c r="ECB379" s="638"/>
      <c r="ECC379" s="638"/>
      <c r="ECD379" s="638"/>
      <c r="ECE379" s="638"/>
      <c r="ECF379" s="638"/>
      <c r="ECG379" s="638"/>
      <c r="ECH379" s="637"/>
      <c r="ECI379" s="638"/>
      <c r="ECJ379" s="638"/>
      <c r="ECK379" s="638"/>
      <c r="ECL379" s="638"/>
      <c r="ECM379" s="638"/>
      <c r="ECN379" s="638"/>
      <c r="ECO379" s="637"/>
      <c r="ECP379" s="638"/>
      <c r="ECQ379" s="638"/>
      <c r="ECR379" s="638"/>
      <c r="ECS379" s="638"/>
      <c r="ECT379" s="638"/>
      <c r="ECU379" s="638"/>
      <c r="ECV379" s="637"/>
      <c r="ECW379" s="638"/>
      <c r="ECX379" s="638"/>
      <c r="ECY379" s="638"/>
      <c r="ECZ379" s="638"/>
      <c r="EDA379" s="638"/>
      <c r="EDB379" s="638"/>
      <c r="EDC379" s="637"/>
      <c r="EDD379" s="638"/>
      <c r="EDE379" s="638"/>
      <c r="EDF379" s="638"/>
      <c r="EDG379" s="638"/>
      <c r="EDH379" s="638"/>
      <c r="EDI379" s="638"/>
      <c r="EDJ379" s="637"/>
      <c r="EDK379" s="638"/>
      <c r="EDL379" s="638"/>
      <c r="EDM379" s="638"/>
      <c r="EDN379" s="638"/>
      <c r="EDO379" s="638"/>
      <c r="EDP379" s="638"/>
      <c r="EDQ379" s="637"/>
      <c r="EDR379" s="638"/>
      <c r="EDS379" s="638"/>
      <c r="EDT379" s="638"/>
      <c r="EDU379" s="638"/>
      <c r="EDV379" s="638"/>
      <c r="EDW379" s="638"/>
      <c r="EDX379" s="637"/>
      <c r="EDY379" s="638"/>
      <c r="EDZ379" s="638"/>
      <c r="EEA379" s="638"/>
      <c r="EEB379" s="638"/>
      <c r="EEC379" s="638"/>
      <c r="EED379" s="638"/>
      <c r="EEE379" s="637"/>
      <c r="EEF379" s="638"/>
      <c r="EEG379" s="638"/>
      <c r="EEH379" s="638"/>
      <c r="EEI379" s="638"/>
      <c r="EEJ379" s="638"/>
      <c r="EEK379" s="638"/>
      <c r="EEL379" s="637"/>
      <c r="EEM379" s="638"/>
      <c r="EEN379" s="638"/>
      <c r="EEO379" s="638"/>
      <c r="EEP379" s="638"/>
      <c r="EEQ379" s="638"/>
      <c r="EER379" s="638"/>
      <c r="EES379" s="637"/>
      <c r="EET379" s="638"/>
      <c r="EEU379" s="638"/>
      <c r="EEV379" s="638"/>
      <c r="EEW379" s="638"/>
      <c r="EEX379" s="638"/>
      <c r="EEY379" s="638"/>
      <c r="EEZ379" s="637"/>
      <c r="EFA379" s="638"/>
      <c r="EFB379" s="638"/>
      <c r="EFC379" s="638"/>
      <c r="EFD379" s="638"/>
      <c r="EFE379" s="638"/>
      <c r="EFF379" s="638"/>
      <c r="EFG379" s="637"/>
      <c r="EFH379" s="638"/>
      <c r="EFI379" s="638"/>
      <c r="EFJ379" s="638"/>
      <c r="EFK379" s="638"/>
      <c r="EFL379" s="638"/>
      <c r="EFM379" s="638"/>
      <c r="EFN379" s="637"/>
      <c r="EFO379" s="638"/>
      <c r="EFP379" s="638"/>
      <c r="EFQ379" s="638"/>
      <c r="EFR379" s="638"/>
      <c r="EFS379" s="638"/>
      <c r="EFT379" s="638"/>
      <c r="EFU379" s="637"/>
      <c r="EFV379" s="638"/>
      <c r="EFW379" s="638"/>
      <c r="EFX379" s="638"/>
      <c r="EFY379" s="638"/>
      <c r="EFZ379" s="638"/>
      <c r="EGA379" s="638"/>
      <c r="EGB379" s="637"/>
      <c r="EGC379" s="638"/>
      <c r="EGD379" s="638"/>
      <c r="EGE379" s="638"/>
      <c r="EGF379" s="638"/>
      <c r="EGG379" s="638"/>
      <c r="EGH379" s="638"/>
      <c r="EGI379" s="637"/>
      <c r="EGJ379" s="638"/>
      <c r="EGK379" s="638"/>
      <c r="EGL379" s="638"/>
      <c r="EGM379" s="638"/>
      <c r="EGN379" s="638"/>
      <c r="EGO379" s="638"/>
      <c r="EGP379" s="637"/>
      <c r="EGQ379" s="638"/>
      <c r="EGR379" s="638"/>
      <c r="EGS379" s="638"/>
      <c r="EGT379" s="638"/>
      <c r="EGU379" s="638"/>
      <c r="EGV379" s="638"/>
      <c r="EGW379" s="637"/>
      <c r="EGX379" s="638"/>
      <c r="EGY379" s="638"/>
      <c r="EGZ379" s="638"/>
      <c r="EHA379" s="638"/>
      <c r="EHB379" s="638"/>
      <c r="EHC379" s="638"/>
      <c r="EHD379" s="637"/>
      <c r="EHE379" s="638"/>
      <c r="EHF379" s="638"/>
      <c r="EHG379" s="638"/>
      <c r="EHH379" s="638"/>
      <c r="EHI379" s="638"/>
      <c r="EHJ379" s="638"/>
      <c r="EHK379" s="637"/>
      <c r="EHL379" s="638"/>
      <c r="EHM379" s="638"/>
      <c r="EHN379" s="638"/>
      <c r="EHO379" s="638"/>
      <c r="EHP379" s="638"/>
      <c r="EHQ379" s="638"/>
      <c r="EHR379" s="637"/>
      <c r="EHS379" s="638"/>
      <c r="EHT379" s="638"/>
      <c r="EHU379" s="638"/>
      <c r="EHV379" s="638"/>
      <c r="EHW379" s="638"/>
      <c r="EHX379" s="638"/>
      <c r="EHY379" s="637"/>
      <c r="EHZ379" s="638"/>
      <c r="EIA379" s="638"/>
      <c r="EIB379" s="638"/>
      <c r="EIC379" s="638"/>
      <c r="EID379" s="638"/>
      <c r="EIE379" s="638"/>
      <c r="EIF379" s="637"/>
      <c r="EIG379" s="638"/>
      <c r="EIH379" s="638"/>
      <c r="EII379" s="638"/>
      <c r="EIJ379" s="638"/>
      <c r="EIK379" s="638"/>
      <c r="EIL379" s="638"/>
      <c r="EIM379" s="637"/>
      <c r="EIN379" s="638"/>
      <c r="EIO379" s="638"/>
      <c r="EIP379" s="638"/>
      <c r="EIQ379" s="638"/>
      <c r="EIR379" s="638"/>
      <c r="EIS379" s="638"/>
      <c r="EIT379" s="637"/>
      <c r="EIU379" s="638"/>
      <c r="EIV379" s="638"/>
      <c r="EIW379" s="638"/>
      <c r="EIX379" s="638"/>
      <c r="EIY379" s="638"/>
      <c r="EIZ379" s="638"/>
      <c r="EJA379" s="637"/>
      <c r="EJB379" s="638"/>
      <c r="EJC379" s="638"/>
      <c r="EJD379" s="638"/>
      <c r="EJE379" s="638"/>
      <c r="EJF379" s="638"/>
      <c r="EJG379" s="638"/>
      <c r="EJH379" s="637"/>
      <c r="EJI379" s="638"/>
      <c r="EJJ379" s="638"/>
      <c r="EJK379" s="638"/>
      <c r="EJL379" s="638"/>
      <c r="EJM379" s="638"/>
      <c r="EJN379" s="638"/>
      <c r="EJO379" s="637"/>
      <c r="EJP379" s="638"/>
      <c r="EJQ379" s="638"/>
      <c r="EJR379" s="638"/>
      <c r="EJS379" s="638"/>
      <c r="EJT379" s="638"/>
      <c r="EJU379" s="638"/>
      <c r="EJV379" s="637"/>
      <c r="EJW379" s="638"/>
      <c r="EJX379" s="638"/>
      <c r="EJY379" s="638"/>
      <c r="EJZ379" s="638"/>
      <c r="EKA379" s="638"/>
      <c r="EKB379" s="638"/>
      <c r="EKC379" s="637"/>
      <c r="EKD379" s="638"/>
      <c r="EKE379" s="638"/>
      <c r="EKF379" s="638"/>
      <c r="EKG379" s="638"/>
      <c r="EKH379" s="638"/>
      <c r="EKI379" s="638"/>
      <c r="EKJ379" s="637"/>
      <c r="EKK379" s="638"/>
      <c r="EKL379" s="638"/>
      <c r="EKM379" s="638"/>
      <c r="EKN379" s="638"/>
      <c r="EKO379" s="638"/>
      <c r="EKP379" s="638"/>
      <c r="EKQ379" s="637"/>
      <c r="EKR379" s="638"/>
      <c r="EKS379" s="638"/>
      <c r="EKT379" s="638"/>
      <c r="EKU379" s="638"/>
      <c r="EKV379" s="638"/>
      <c r="EKW379" s="638"/>
      <c r="EKX379" s="637"/>
      <c r="EKY379" s="638"/>
      <c r="EKZ379" s="638"/>
      <c r="ELA379" s="638"/>
      <c r="ELB379" s="638"/>
      <c r="ELC379" s="638"/>
      <c r="ELD379" s="638"/>
      <c r="ELE379" s="637"/>
      <c r="ELF379" s="638"/>
      <c r="ELG379" s="638"/>
      <c r="ELH379" s="638"/>
      <c r="ELI379" s="638"/>
      <c r="ELJ379" s="638"/>
      <c r="ELK379" s="638"/>
      <c r="ELL379" s="637"/>
      <c r="ELM379" s="638"/>
      <c r="ELN379" s="638"/>
      <c r="ELO379" s="638"/>
      <c r="ELP379" s="638"/>
      <c r="ELQ379" s="638"/>
      <c r="ELR379" s="638"/>
      <c r="ELS379" s="637"/>
      <c r="ELT379" s="638"/>
      <c r="ELU379" s="638"/>
      <c r="ELV379" s="638"/>
      <c r="ELW379" s="638"/>
      <c r="ELX379" s="638"/>
      <c r="ELY379" s="638"/>
      <c r="ELZ379" s="637"/>
      <c r="EMA379" s="638"/>
      <c r="EMB379" s="638"/>
      <c r="EMC379" s="638"/>
      <c r="EMD379" s="638"/>
      <c r="EME379" s="638"/>
      <c r="EMF379" s="638"/>
      <c r="EMG379" s="637"/>
      <c r="EMH379" s="638"/>
      <c r="EMI379" s="638"/>
      <c r="EMJ379" s="638"/>
      <c r="EMK379" s="638"/>
      <c r="EML379" s="638"/>
      <c r="EMM379" s="638"/>
      <c r="EMN379" s="637"/>
      <c r="EMO379" s="638"/>
      <c r="EMP379" s="638"/>
      <c r="EMQ379" s="638"/>
      <c r="EMR379" s="638"/>
      <c r="EMS379" s="638"/>
      <c r="EMT379" s="638"/>
      <c r="EMU379" s="637"/>
      <c r="EMV379" s="638"/>
      <c r="EMW379" s="638"/>
      <c r="EMX379" s="638"/>
      <c r="EMY379" s="638"/>
      <c r="EMZ379" s="638"/>
      <c r="ENA379" s="638"/>
      <c r="ENB379" s="637"/>
      <c r="ENC379" s="638"/>
      <c r="END379" s="638"/>
      <c r="ENE379" s="638"/>
      <c r="ENF379" s="638"/>
      <c r="ENG379" s="638"/>
      <c r="ENH379" s="638"/>
      <c r="ENI379" s="637"/>
      <c r="ENJ379" s="638"/>
      <c r="ENK379" s="638"/>
      <c r="ENL379" s="638"/>
      <c r="ENM379" s="638"/>
      <c r="ENN379" s="638"/>
      <c r="ENO379" s="638"/>
      <c r="ENP379" s="637"/>
      <c r="ENQ379" s="638"/>
      <c r="ENR379" s="638"/>
      <c r="ENS379" s="638"/>
      <c r="ENT379" s="638"/>
      <c r="ENU379" s="638"/>
      <c r="ENV379" s="638"/>
      <c r="ENW379" s="637"/>
      <c r="ENX379" s="638"/>
      <c r="ENY379" s="638"/>
      <c r="ENZ379" s="638"/>
      <c r="EOA379" s="638"/>
      <c r="EOB379" s="638"/>
      <c r="EOC379" s="638"/>
      <c r="EOD379" s="637"/>
      <c r="EOE379" s="638"/>
      <c r="EOF379" s="638"/>
      <c r="EOG379" s="638"/>
      <c r="EOH379" s="638"/>
      <c r="EOI379" s="638"/>
      <c r="EOJ379" s="638"/>
      <c r="EOK379" s="637"/>
      <c r="EOL379" s="638"/>
      <c r="EOM379" s="638"/>
      <c r="EON379" s="638"/>
      <c r="EOO379" s="638"/>
      <c r="EOP379" s="638"/>
      <c r="EOQ379" s="638"/>
      <c r="EOR379" s="637"/>
      <c r="EOS379" s="638"/>
      <c r="EOT379" s="638"/>
      <c r="EOU379" s="638"/>
      <c r="EOV379" s="638"/>
      <c r="EOW379" s="638"/>
      <c r="EOX379" s="638"/>
      <c r="EOY379" s="637"/>
      <c r="EOZ379" s="638"/>
      <c r="EPA379" s="638"/>
      <c r="EPB379" s="638"/>
      <c r="EPC379" s="638"/>
      <c r="EPD379" s="638"/>
      <c r="EPE379" s="638"/>
      <c r="EPF379" s="637"/>
      <c r="EPG379" s="638"/>
      <c r="EPH379" s="638"/>
      <c r="EPI379" s="638"/>
      <c r="EPJ379" s="638"/>
      <c r="EPK379" s="638"/>
      <c r="EPL379" s="638"/>
      <c r="EPM379" s="637"/>
      <c r="EPN379" s="638"/>
      <c r="EPO379" s="638"/>
      <c r="EPP379" s="638"/>
      <c r="EPQ379" s="638"/>
      <c r="EPR379" s="638"/>
      <c r="EPS379" s="638"/>
      <c r="EPT379" s="637"/>
      <c r="EPU379" s="638"/>
      <c r="EPV379" s="638"/>
      <c r="EPW379" s="638"/>
      <c r="EPX379" s="638"/>
      <c r="EPY379" s="638"/>
      <c r="EPZ379" s="638"/>
      <c r="EQA379" s="637"/>
      <c r="EQB379" s="638"/>
      <c r="EQC379" s="638"/>
      <c r="EQD379" s="638"/>
      <c r="EQE379" s="638"/>
      <c r="EQF379" s="638"/>
      <c r="EQG379" s="638"/>
      <c r="EQH379" s="637"/>
      <c r="EQI379" s="638"/>
      <c r="EQJ379" s="638"/>
      <c r="EQK379" s="638"/>
      <c r="EQL379" s="638"/>
      <c r="EQM379" s="638"/>
      <c r="EQN379" s="638"/>
      <c r="EQO379" s="637"/>
      <c r="EQP379" s="638"/>
      <c r="EQQ379" s="638"/>
      <c r="EQR379" s="638"/>
      <c r="EQS379" s="638"/>
      <c r="EQT379" s="638"/>
      <c r="EQU379" s="638"/>
      <c r="EQV379" s="637"/>
      <c r="EQW379" s="638"/>
      <c r="EQX379" s="638"/>
      <c r="EQY379" s="638"/>
      <c r="EQZ379" s="638"/>
      <c r="ERA379" s="638"/>
      <c r="ERB379" s="638"/>
      <c r="ERC379" s="637"/>
      <c r="ERD379" s="638"/>
      <c r="ERE379" s="638"/>
      <c r="ERF379" s="638"/>
      <c r="ERG379" s="638"/>
      <c r="ERH379" s="638"/>
      <c r="ERI379" s="638"/>
      <c r="ERJ379" s="637"/>
      <c r="ERK379" s="638"/>
      <c r="ERL379" s="638"/>
      <c r="ERM379" s="638"/>
      <c r="ERN379" s="638"/>
      <c r="ERO379" s="638"/>
      <c r="ERP379" s="638"/>
      <c r="ERQ379" s="637"/>
      <c r="ERR379" s="638"/>
      <c r="ERS379" s="638"/>
      <c r="ERT379" s="638"/>
      <c r="ERU379" s="638"/>
      <c r="ERV379" s="638"/>
      <c r="ERW379" s="638"/>
      <c r="ERX379" s="637"/>
      <c r="ERY379" s="638"/>
      <c r="ERZ379" s="638"/>
      <c r="ESA379" s="638"/>
      <c r="ESB379" s="638"/>
      <c r="ESC379" s="638"/>
      <c r="ESD379" s="638"/>
      <c r="ESE379" s="637"/>
      <c r="ESF379" s="638"/>
      <c r="ESG379" s="638"/>
      <c r="ESH379" s="638"/>
      <c r="ESI379" s="638"/>
      <c r="ESJ379" s="638"/>
      <c r="ESK379" s="638"/>
      <c r="ESL379" s="637"/>
      <c r="ESM379" s="638"/>
      <c r="ESN379" s="638"/>
      <c r="ESO379" s="638"/>
      <c r="ESP379" s="638"/>
      <c r="ESQ379" s="638"/>
      <c r="ESR379" s="638"/>
      <c r="ESS379" s="637"/>
      <c r="EST379" s="638"/>
      <c r="ESU379" s="638"/>
      <c r="ESV379" s="638"/>
      <c r="ESW379" s="638"/>
      <c r="ESX379" s="638"/>
      <c r="ESY379" s="638"/>
      <c r="ESZ379" s="637"/>
      <c r="ETA379" s="638"/>
      <c r="ETB379" s="638"/>
      <c r="ETC379" s="638"/>
      <c r="ETD379" s="638"/>
      <c r="ETE379" s="638"/>
      <c r="ETF379" s="638"/>
      <c r="ETG379" s="637"/>
      <c r="ETH379" s="638"/>
      <c r="ETI379" s="638"/>
      <c r="ETJ379" s="638"/>
      <c r="ETK379" s="638"/>
      <c r="ETL379" s="638"/>
      <c r="ETM379" s="638"/>
      <c r="ETN379" s="637"/>
      <c r="ETO379" s="638"/>
      <c r="ETP379" s="638"/>
      <c r="ETQ379" s="638"/>
      <c r="ETR379" s="638"/>
      <c r="ETS379" s="638"/>
      <c r="ETT379" s="638"/>
      <c r="ETU379" s="637"/>
      <c r="ETV379" s="638"/>
      <c r="ETW379" s="638"/>
      <c r="ETX379" s="638"/>
      <c r="ETY379" s="638"/>
      <c r="ETZ379" s="638"/>
      <c r="EUA379" s="638"/>
      <c r="EUB379" s="637"/>
      <c r="EUC379" s="638"/>
      <c r="EUD379" s="638"/>
      <c r="EUE379" s="638"/>
      <c r="EUF379" s="638"/>
      <c r="EUG379" s="638"/>
      <c r="EUH379" s="638"/>
      <c r="EUI379" s="637"/>
      <c r="EUJ379" s="638"/>
      <c r="EUK379" s="638"/>
      <c r="EUL379" s="638"/>
      <c r="EUM379" s="638"/>
      <c r="EUN379" s="638"/>
      <c r="EUO379" s="638"/>
      <c r="EUP379" s="637"/>
      <c r="EUQ379" s="638"/>
      <c r="EUR379" s="638"/>
      <c r="EUS379" s="638"/>
      <c r="EUT379" s="638"/>
      <c r="EUU379" s="638"/>
      <c r="EUV379" s="638"/>
      <c r="EUW379" s="637"/>
      <c r="EUX379" s="638"/>
      <c r="EUY379" s="638"/>
      <c r="EUZ379" s="638"/>
      <c r="EVA379" s="638"/>
      <c r="EVB379" s="638"/>
      <c r="EVC379" s="638"/>
      <c r="EVD379" s="637"/>
      <c r="EVE379" s="638"/>
      <c r="EVF379" s="638"/>
      <c r="EVG379" s="638"/>
      <c r="EVH379" s="638"/>
      <c r="EVI379" s="638"/>
      <c r="EVJ379" s="638"/>
      <c r="EVK379" s="637"/>
      <c r="EVL379" s="638"/>
      <c r="EVM379" s="638"/>
      <c r="EVN379" s="638"/>
      <c r="EVO379" s="638"/>
      <c r="EVP379" s="638"/>
      <c r="EVQ379" s="638"/>
      <c r="EVR379" s="637"/>
      <c r="EVS379" s="638"/>
      <c r="EVT379" s="638"/>
      <c r="EVU379" s="638"/>
      <c r="EVV379" s="638"/>
      <c r="EVW379" s="638"/>
      <c r="EVX379" s="638"/>
      <c r="EVY379" s="637"/>
      <c r="EVZ379" s="638"/>
      <c r="EWA379" s="638"/>
      <c r="EWB379" s="638"/>
      <c r="EWC379" s="638"/>
      <c r="EWD379" s="638"/>
      <c r="EWE379" s="638"/>
      <c r="EWF379" s="637"/>
      <c r="EWG379" s="638"/>
      <c r="EWH379" s="638"/>
      <c r="EWI379" s="638"/>
      <c r="EWJ379" s="638"/>
      <c r="EWK379" s="638"/>
      <c r="EWL379" s="638"/>
      <c r="EWM379" s="637"/>
      <c r="EWN379" s="638"/>
      <c r="EWO379" s="638"/>
      <c r="EWP379" s="638"/>
      <c r="EWQ379" s="638"/>
      <c r="EWR379" s="638"/>
      <c r="EWS379" s="638"/>
      <c r="EWT379" s="637"/>
      <c r="EWU379" s="638"/>
      <c r="EWV379" s="638"/>
      <c r="EWW379" s="638"/>
      <c r="EWX379" s="638"/>
      <c r="EWY379" s="638"/>
      <c r="EWZ379" s="638"/>
      <c r="EXA379" s="637"/>
      <c r="EXB379" s="638"/>
      <c r="EXC379" s="638"/>
      <c r="EXD379" s="638"/>
      <c r="EXE379" s="638"/>
      <c r="EXF379" s="638"/>
      <c r="EXG379" s="638"/>
      <c r="EXH379" s="637"/>
      <c r="EXI379" s="638"/>
      <c r="EXJ379" s="638"/>
      <c r="EXK379" s="638"/>
      <c r="EXL379" s="638"/>
      <c r="EXM379" s="638"/>
      <c r="EXN379" s="638"/>
      <c r="EXO379" s="637"/>
      <c r="EXP379" s="638"/>
      <c r="EXQ379" s="638"/>
      <c r="EXR379" s="638"/>
      <c r="EXS379" s="638"/>
      <c r="EXT379" s="638"/>
      <c r="EXU379" s="638"/>
      <c r="EXV379" s="637"/>
      <c r="EXW379" s="638"/>
      <c r="EXX379" s="638"/>
      <c r="EXY379" s="638"/>
      <c r="EXZ379" s="638"/>
      <c r="EYA379" s="638"/>
      <c r="EYB379" s="638"/>
      <c r="EYC379" s="637"/>
      <c r="EYD379" s="638"/>
      <c r="EYE379" s="638"/>
      <c r="EYF379" s="638"/>
      <c r="EYG379" s="638"/>
      <c r="EYH379" s="638"/>
      <c r="EYI379" s="638"/>
      <c r="EYJ379" s="637"/>
      <c r="EYK379" s="638"/>
      <c r="EYL379" s="638"/>
      <c r="EYM379" s="638"/>
      <c r="EYN379" s="638"/>
      <c r="EYO379" s="638"/>
      <c r="EYP379" s="638"/>
      <c r="EYQ379" s="637"/>
      <c r="EYR379" s="638"/>
      <c r="EYS379" s="638"/>
      <c r="EYT379" s="638"/>
      <c r="EYU379" s="638"/>
      <c r="EYV379" s="638"/>
      <c r="EYW379" s="638"/>
      <c r="EYX379" s="637"/>
      <c r="EYY379" s="638"/>
      <c r="EYZ379" s="638"/>
      <c r="EZA379" s="638"/>
      <c r="EZB379" s="638"/>
      <c r="EZC379" s="638"/>
      <c r="EZD379" s="638"/>
      <c r="EZE379" s="637"/>
      <c r="EZF379" s="638"/>
      <c r="EZG379" s="638"/>
      <c r="EZH379" s="638"/>
      <c r="EZI379" s="638"/>
      <c r="EZJ379" s="638"/>
      <c r="EZK379" s="638"/>
      <c r="EZL379" s="637"/>
      <c r="EZM379" s="638"/>
      <c r="EZN379" s="638"/>
      <c r="EZO379" s="638"/>
      <c r="EZP379" s="638"/>
      <c r="EZQ379" s="638"/>
      <c r="EZR379" s="638"/>
      <c r="EZS379" s="637"/>
      <c r="EZT379" s="638"/>
      <c r="EZU379" s="638"/>
      <c r="EZV379" s="638"/>
      <c r="EZW379" s="638"/>
      <c r="EZX379" s="638"/>
      <c r="EZY379" s="638"/>
      <c r="EZZ379" s="637"/>
      <c r="FAA379" s="638"/>
      <c r="FAB379" s="638"/>
      <c r="FAC379" s="638"/>
      <c r="FAD379" s="638"/>
      <c r="FAE379" s="638"/>
      <c r="FAF379" s="638"/>
      <c r="FAG379" s="637"/>
      <c r="FAH379" s="638"/>
      <c r="FAI379" s="638"/>
      <c r="FAJ379" s="638"/>
      <c r="FAK379" s="638"/>
      <c r="FAL379" s="638"/>
      <c r="FAM379" s="638"/>
      <c r="FAN379" s="637"/>
      <c r="FAO379" s="638"/>
      <c r="FAP379" s="638"/>
      <c r="FAQ379" s="638"/>
      <c r="FAR379" s="638"/>
      <c r="FAS379" s="638"/>
      <c r="FAT379" s="638"/>
      <c r="FAU379" s="637"/>
      <c r="FAV379" s="638"/>
      <c r="FAW379" s="638"/>
      <c r="FAX379" s="638"/>
      <c r="FAY379" s="638"/>
      <c r="FAZ379" s="638"/>
      <c r="FBA379" s="638"/>
      <c r="FBB379" s="637"/>
      <c r="FBC379" s="638"/>
      <c r="FBD379" s="638"/>
      <c r="FBE379" s="638"/>
      <c r="FBF379" s="638"/>
      <c r="FBG379" s="638"/>
      <c r="FBH379" s="638"/>
      <c r="FBI379" s="637"/>
      <c r="FBJ379" s="638"/>
      <c r="FBK379" s="638"/>
      <c r="FBL379" s="638"/>
      <c r="FBM379" s="638"/>
      <c r="FBN379" s="638"/>
      <c r="FBO379" s="638"/>
      <c r="FBP379" s="637"/>
      <c r="FBQ379" s="638"/>
      <c r="FBR379" s="638"/>
      <c r="FBS379" s="638"/>
      <c r="FBT379" s="638"/>
      <c r="FBU379" s="638"/>
      <c r="FBV379" s="638"/>
      <c r="FBW379" s="637"/>
      <c r="FBX379" s="638"/>
      <c r="FBY379" s="638"/>
      <c r="FBZ379" s="638"/>
      <c r="FCA379" s="638"/>
      <c r="FCB379" s="638"/>
      <c r="FCC379" s="638"/>
      <c r="FCD379" s="637"/>
      <c r="FCE379" s="638"/>
      <c r="FCF379" s="638"/>
      <c r="FCG379" s="638"/>
      <c r="FCH379" s="638"/>
      <c r="FCI379" s="638"/>
      <c r="FCJ379" s="638"/>
      <c r="FCK379" s="637"/>
      <c r="FCL379" s="638"/>
      <c r="FCM379" s="638"/>
      <c r="FCN379" s="638"/>
      <c r="FCO379" s="638"/>
      <c r="FCP379" s="638"/>
      <c r="FCQ379" s="638"/>
      <c r="FCR379" s="637"/>
      <c r="FCS379" s="638"/>
      <c r="FCT379" s="638"/>
      <c r="FCU379" s="638"/>
      <c r="FCV379" s="638"/>
      <c r="FCW379" s="638"/>
      <c r="FCX379" s="638"/>
      <c r="FCY379" s="637"/>
      <c r="FCZ379" s="638"/>
      <c r="FDA379" s="638"/>
      <c r="FDB379" s="638"/>
      <c r="FDC379" s="638"/>
      <c r="FDD379" s="638"/>
      <c r="FDE379" s="638"/>
      <c r="FDF379" s="637"/>
      <c r="FDG379" s="638"/>
      <c r="FDH379" s="638"/>
      <c r="FDI379" s="638"/>
      <c r="FDJ379" s="638"/>
      <c r="FDK379" s="638"/>
      <c r="FDL379" s="638"/>
      <c r="FDM379" s="637"/>
      <c r="FDN379" s="638"/>
      <c r="FDO379" s="638"/>
      <c r="FDP379" s="638"/>
      <c r="FDQ379" s="638"/>
      <c r="FDR379" s="638"/>
      <c r="FDS379" s="638"/>
      <c r="FDT379" s="637"/>
      <c r="FDU379" s="638"/>
      <c r="FDV379" s="638"/>
      <c r="FDW379" s="638"/>
      <c r="FDX379" s="638"/>
      <c r="FDY379" s="638"/>
      <c r="FDZ379" s="638"/>
      <c r="FEA379" s="637"/>
      <c r="FEB379" s="638"/>
      <c r="FEC379" s="638"/>
      <c r="FED379" s="638"/>
      <c r="FEE379" s="638"/>
      <c r="FEF379" s="638"/>
      <c r="FEG379" s="638"/>
      <c r="FEH379" s="637"/>
      <c r="FEI379" s="638"/>
      <c r="FEJ379" s="638"/>
      <c r="FEK379" s="638"/>
      <c r="FEL379" s="638"/>
      <c r="FEM379" s="638"/>
      <c r="FEN379" s="638"/>
      <c r="FEO379" s="637"/>
      <c r="FEP379" s="638"/>
      <c r="FEQ379" s="638"/>
      <c r="FER379" s="638"/>
      <c r="FES379" s="638"/>
      <c r="FET379" s="638"/>
      <c r="FEU379" s="638"/>
      <c r="FEV379" s="637"/>
      <c r="FEW379" s="638"/>
      <c r="FEX379" s="638"/>
      <c r="FEY379" s="638"/>
      <c r="FEZ379" s="638"/>
      <c r="FFA379" s="638"/>
      <c r="FFB379" s="638"/>
      <c r="FFC379" s="637"/>
      <c r="FFD379" s="638"/>
      <c r="FFE379" s="638"/>
      <c r="FFF379" s="638"/>
      <c r="FFG379" s="638"/>
      <c r="FFH379" s="638"/>
      <c r="FFI379" s="638"/>
      <c r="FFJ379" s="637"/>
      <c r="FFK379" s="638"/>
      <c r="FFL379" s="638"/>
      <c r="FFM379" s="638"/>
      <c r="FFN379" s="638"/>
      <c r="FFO379" s="638"/>
      <c r="FFP379" s="638"/>
      <c r="FFQ379" s="637"/>
      <c r="FFR379" s="638"/>
      <c r="FFS379" s="638"/>
      <c r="FFT379" s="638"/>
      <c r="FFU379" s="638"/>
      <c r="FFV379" s="638"/>
      <c r="FFW379" s="638"/>
      <c r="FFX379" s="637"/>
      <c r="FFY379" s="638"/>
      <c r="FFZ379" s="638"/>
      <c r="FGA379" s="638"/>
      <c r="FGB379" s="638"/>
      <c r="FGC379" s="638"/>
      <c r="FGD379" s="638"/>
      <c r="FGE379" s="637"/>
      <c r="FGF379" s="638"/>
      <c r="FGG379" s="638"/>
      <c r="FGH379" s="638"/>
      <c r="FGI379" s="638"/>
      <c r="FGJ379" s="638"/>
      <c r="FGK379" s="638"/>
      <c r="FGL379" s="637"/>
      <c r="FGM379" s="638"/>
      <c r="FGN379" s="638"/>
      <c r="FGO379" s="638"/>
      <c r="FGP379" s="638"/>
      <c r="FGQ379" s="638"/>
      <c r="FGR379" s="638"/>
      <c r="FGS379" s="637"/>
      <c r="FGT379" s="638"/>
      <c r="FGU379" s="638"/>
      <c r="FGV379" s="638"/>
      <c r="FGW379" s="638"/>
      <c r="FGX379" s="638"/>
      <c r="FGY379" s="638"/>
      <c r="FGZ379" s="637"/>
      <c r="FHA379" s="638"/>
      <c r="FHB379" s="638"/>
      <c r="FHC379" s="638"/>
      <c r="FHD379" s="638"/>
      <c r="FHE379" s="638"/>
      <c r="FHF379" s="638"/>
      <c r="FHG379" s="637"/>
      <c r="FHH379" s="638"/>
      <c r="FHI379" s="638"/>
      <c r="FHJ379" s="638"/>
      <c r="FHK379" s="638"/>
      <c r="FHL379" s="638"/>
      <c r="FHM379" s="638"/>
      <c r="FHN379" s="637"/>
      <c r="FHO379" s="638"/>
      <c r="FHP379" s="638"/>
      <c r="FHQ379" s="638"/>
      <c r="FHR379" s="638"/>
      <c r="FHS379" s="638"/>
      <c r="FHT379" s="638"/>
      <c r="FHU379" s="637"/>
      <c r="FHV379" s="638"/>
      <c r="FHW379" s="638"/>
      <c r="FHX379" s="638"/>
      <c r="FHY379" s="638"/>
      <c r="FHZ379" s="638"/>
      <c r="FIA379" s="638"/>
      <c r="FIB379" s="637"/>
      <c r="FIC379" s="638"/>
      <c r="FID379" s="638"/>
      <c r="FIE379" s="638"/>
      <c r="FIF379" s="638"/>
      <c r="FIG379" s="638"/>
      <c r="FIH379" s="638"/>
      <c r="FII379" s="637"/>
      <c r="FIJ379" s="638"/>
      <c r="FIK379" s="638"/>
      <c r="FIL379" s="638"/>
      <c r="FIM379" s="638"/>
      <c r="FIN379" s="638"/>
      <c r="FIO379" s="638"/>
      <c r="FIP379" s="637"/>
      <c r="FIQ379" s="638"/>
      <c r="FIR379" s="638"/>
      <c r="FIS379" s="638"/>
      <c r="FIT379" s="638"/>
      <c r="FIU379" s="638"/>
      <c r="FIV379" s="638"/>
      <c r="FIW379" s="637"/>
      <c r="FIX379" s="638"/>
      <c r="FIY379" s="638"/>
      <c r="FIZ379" s="638"/>
      <c r="FJA379" s="638"/>
      <c r="FJB379" s="638"/>
      <c r="FJC379" s="638"/>
      <c r="FJD379" s="637"/>
      <c r="FJE379" s="638"/>
      <c r="FJF379" s="638"/>
      <c r="FJG379" s="638"/>
      <c r="FJH379" s="638"/>
      <c r="FJI379" s="638"/>
      <c r="FJJ379" s="638"/>
      <c r="FJK379" s="637"/>
      <c r="FJL379" s="638"/>
      <c r="FJM379" s="638"/>
      <c r="FJN379" s="638"/>
      <c r="FJO379" s="638"/>
      <c r="FJP379" s="638"/>
      <c r="FJQ379" s="638"/>
      <c r="FJR379" s="637"/>
      <c r="FJS379" s="638"/>
      <c r="FJT379" s="638"/>
      <c r="FJU379" s="638"/>
      <c r="FJV379" s="638"/>
      <c r="FJW379" s="638"/>
      <c r="FJX379" s="638"/>
      <c r="FJY379" s="637"/>
      <c r="FJZ379" s="638"/>
      <c r="FKA379" s="638"/>
      <c r="FKB379" s="638"/>
      <c r="FKC379" s="638"/>
      <c r="FKD379" s="638"/>
      <c r="FKE379" s="638"/>
      <c r="FKF379" s="637"/>
      <c r="FKG379" s="638"/>
      <c r="FKH379" s="638"/>
      <c r="FKI379" s="638"/>
      <c r="FKJ379" s="638"/>
      <c r="FKK379" s="638"/>
      <c r="FKL379" s="638"/>
      <c r="FKM379" s="637"/>
      <c r="FKN379" s="638"/>
      <c r="FKO379" s="638"/>
      <c r="FKP379" s="638"/>
      <c r="FKQ379" s="638"/>
      <c r="FKR379" s="638"/>
      <c r="FKS379" s="638"/>
      <c r="FKT379" s="637"/>
      <c r="FKU379" s="638"/>
      <c r="FKV379" s="638"/>
      <c r="FKW379" s="638"/>
      <c r="FKX379" s="638"/>
      <c r="FKY379" s="638"/>
      <c r="FKZ379" s="638"/>
      <c r="FLA379" s="637"/>
      <c r="FLB379" s="638"/>
      <c r="FLC379" s="638"/>
      <c r="FLD379" s="638"/>
      <c r="FLE379" s="638"/>
      <c r="FLF379" s="638"/>
      <c r="FLG379" s="638"/>
      <c r="FLH379" s="637"/>
      <c r="FLI379" s="638"/>
      <c r="FLJ379" s="638"/>
      <c r="FLK379" s="638"/>
      <c r="FLL379" s="638"/>
      <c r="FLM379" s="638"/>
      <c r="FLN379" s="638"/>
      <c r="FLO379" s="637"/>
      <c r="FLP379" s="638"/>
      <c r="FLQ379" s="638"/>
      <c r="FLR379" s="638"/>
      <c r="FLS379" s="638"/>
      <c r="FLT379" s="638"/>
      <c r="FLU379" s="638"/>
      <c r="FLV379" s="637"/>
      <c r="FLW379" s="638"/>
      <c r="FLX379" s="638"/>
      <c r="FLY379" s="638"/>
      <c r="FLZ379" s="638"/>
      <c r="FMA379" s="638"/>
      <c r="FMB379" s="638"/>
      <c r="FMC379" s="637"/>
      <c r="FMD379" s="638"/>
      <c r="FME379" s="638"/>
      <c r="FMF379" s="638"/>
      <c r="FMG379" s="638"/>
      <c r="FMH379" s="638"/>
      <c r="FMI379" s="638"/>
      <c r="FMJ379" s="637"/>
      <c r="FMK379" s="638"/>
      <c r="FML379" s="638"/>
      <c r="FMM379" s="638"/>
      <c r="FMN379" s="638"/>
      <c r="FMO379" s="638"/>
      <c r="FMP379" s="638"/>
      <c r="FMQ379" s="637"/>
      <c r="FMR379" s="638"/>
      <c r="FMS379" s="638"/>
      <c r="FMT379" s="638"/>
      <c r="FMU379" s="638"/>
      <c r="FMV379" s="638"/>
      <c r="FMW379" s="638"/>
      <c r="FMX379" s="637"/>
      <c r="FMY379" s="638"/>
      <c r="FMZ379" s="638"/>
      <c r="FNA379" s="638"/>
      <c r="FNB379" s="638"/>
      <c r="FNC379" s="638"/>
      <c r="FND379" s="638"/>
      <c r="FNE379" s="637"/>
      <c r="FNF379" s="638"/>
      <c r="FNG379" s="638"/>
      <c r="FNH379" s="638"/>
      <c r="FNI379" s="638"/>
      <c r="FNJ379" s="638"/>
      <c r="FNK379" s="638"/>
      <c r="FNL379" s="637"/>
      <c r="FNM379" s="638"/>
      <c r="FNN379" s="638"/>
      <c r="FNO379" s="638"/>
      <c r="FNP379" s="638"/>
      <c r="FNQ379" s="638"/>
      <c r="FNR379" s="638"/>
      <c r="FNS379" s="637"/>
      <c r="FNT379" s="638"/>
      <c r="FNU379" s="638"/>
      <c r="FNV379" s="638"/>
      <c r="FNW379" s="638"/>
      <c r="FNX379" s="638"/>
      <c r="FNY379" s="638"/>
      <c r="FNZ379" s="637"/>
      <c r="FOA379" s="638"/>
      <c r="FOB379" s="638"/>
      <c r="FOC379" s="638"/>
      <c r="FOD379" s="638"/>
      <c r="FOE379" s="638"/>
      <c r="FOF379" s="638"/>
      <c r="FOG379" s="637"/>
      <c r="FOH379" s="638"/>
      <c r="FOI379" s="638"/>
      <c r="FOJ379" s="638"/>
      <c r="FOK379" s="638"/>
      <c r="FOL379" s="638"/>
      <c r="FOM379" s="638"/>
      <c r="FON379" s="637"/>
      <c r="FOO379" s="638"/>
      <c r="FOP379" s="638"/>
      <c r="FOQ379" s="638"/>
      <c r="FOR379" s="638"/>
      <c r="FOS379" s="638"/>
      <c r="FOT379" s="638"/>
      <c r="FOU379" s="637"/>
      <c r="FOV379" s="638"/>
      <c r="FOW379" s="638"/>
      <c r="FOX379" s="638"/>
      <c r="FOY379" s="638"/>
      <c r="FOZ379" s="638"/>
      <c r="FPA379" s="638"/>
      <c r="FPB379" s="637"/>
      <c r="FPC379" s="638"/>
      <c r="FPD379" s="638"/>
      <c r="FPE379" s="638"/>
      <c r="FPF379" s="638"/>
      <c r="FPG379" s="638"/>
      <c r="FPH379" s="638"/>
      <c r="FPI379" s="637"/>
      <c r="FPJ379" s="638"/>
      <c r="FPK379" s="638"/>
      <c r="FPL379" s="638"/>
      <c r="FPM379" s="638"/>
      <c r="FPN379" s="638"/>
      <c r="FPO379" s="638"/>
      <c r="FPP379" s="637"/>
      <c r="FPQ379" s="638"/>
      <c r="FPR379" s="638"/>
      <c r="FPS379" s="638"/>
      <c r="FPT379" s="638"/>
      <c r="FPU379" s="638"/>
      <c r="FPV379" s="638"/>
      <c r="FPW379" s="637"/>
      <c r="FPX379" s="638"/>
      <c r="FPY379" s="638"/>
      <c r="FPZ379" s="638"/>
      <c r="FQA379" s="638"/>
      <c r="FQB379" s="638"/>
      <c r="FQC379" s="638"/>
      <c r="FQD379" s="637"/>
      <c r="FQE379" s="638"/>
      <c r="FQF379" s="638"/>
      <c r="FQG379" s="638"/>
      <c r="FQH379" s="638"/>
      <c r="FQI379" s="638"/>
      <c r="FQJ379" s="638"/>
      <c r="FQK379" s="637"/>
      <c r="FQL379" s="638"/>
      <c r="FQM379" s="638"/>
      <c r="FQN379" s="638"/>
      <c r="FQO379" s="638"/>
      <c r="FQP379" s="638"/>
      <c r="FQQ379" s="638"/>
      <c r="FQR379" s="637"/>
      <c r="FQS379" s="638"/>
      <c r="FQT379" s="638"/>
      <c r="FQU379" s="638"/>
      <c r="FQV379" s="638"/>
      <c r="FQW379" s="638"/>
      <c r="FQX379" s="638"/>
      <c r="FQY379" s="637"/>
      <c r="FQZ379" s="638"/>
      <c r="FRA379" s="638"/>
      <c r="FRB379" s="638"/>
      <c r="FRC379" s="638"/>
      <c r="FRD379" s="638"/>
      <c r="FRE379" s="638"/>
      <c r="FRF379" s="637"/>
      <c r="FRG379" s="638"/>
      <c r="FRH379" s="638"/>
      <c r="FRI379" s="638"/>
      <c r="FRJ379" s="638"/>
      <c r="FRK379" s="638"/>
      <c r="FRL379" s="638"/>
      <c r="FRM379" s="637"/>
      <c r="FRN379" s="638"/>
      <c r="FRO379" s="638"/>
      <c r="FRP379" s="638"/>
      <c r="FRQ379" s="638"/>
      <c r="FRR379" s="638"/>
      <c r="FRS379" s="638"/>
      <c r="FRT379" s="637"/>
      <c r="FRU379" s="638"/>
      <c r="FRV379" s="638"/>
      <c r="FRW379" s="638"/>
      <c r="FRX379" s="638"/>
      <c r="FRY379" s="638"/>
      <c r="FRZ379" s="638"/>
      <c r="FSA379" s="637"/>
      <c r="FSB379" s="638"/>
      <c r="FSC379" s="638"/>
      <c r="FSD379" s="638"/>
      <c r="FSE379" s="638"/>
      <c r="FSF379" s="638"/>
      <c r="FSG379" s="638"/>
      <c r="FSH379" s="637"/>
      <c r="FSI379" s="638"/>
      <c r="FSJ379" s="638"/>
      <c r="FSK379" s="638"/>
      <c r="FSL379" s="638"/>
      <c r="FSM379" s="638"/>
      <c r="FSN379" s="638"/>
      <c r="FSO379" s="637"/>
      <c r="FSP379" s="638"/>
      <c r="FSQ379" s="638"/>
      <c r="FSR379" s="638"/>
      <c r="FSS379" s="638"/>
      <c r="FST379" s="638"/>
      <c r="FSU379" s="638"/>
      <c r="FSV379" s="637"/>
      <c r="FSW379" s="638"/>
      <c r="FSX379" s="638"/>
      <c r="FSY379" s="638"/>
      <c r="FSZ379" s="638"/>
      <c r="FTA379" s="638"/>
      <c r="FTB379" s="638"/>
      <c r="FTC379" s="637"/>
      <c r="FTD379" s="638"/>
      <c r="FTE379" s="638"/>
      <c r="FTF379" s="638"/>
      <c r="FTG379" s="638"/>
      <c r="FTH379" s="638"/>
      <c r="FTI379" s="638"/>
      <c r="FTJ379" s="637"/>
      <c r="FTK379" s="638"/>
      <c r="FTL379" s="638"/>
      <c r="FTM379" s="638"/>
      <c r="FTN379" s="638"/>
      <c r="FTO379" s="638"/>
      <c r="FTP379" s="638"/>
      <c r="FTQ379" s="637"/>
      <c r="FTR379" s="638"/>
      <c r="FTS379" s="638"/>
      <c r="FTT379" s="638"/>
      <c r="FTU379" s="638"/>
      <c r="FTV379" s="638"/>
      <c r="FTW379" s="638"/>
      <c r="FTX379" s="637"/>
      <c r="FTY379" s="638"/>
      <c r="FTZ379" s="638"/>
      <c r="FUA379" s="638"/>
      <c r="FUB379" s="638"/>
      <c r="FUC379" s="638"/>
      <c r="FUD379" s="638"/>
      <c r="FUE379" s="637"/>
      <c r="FUF379" s="638"/>
      <c r="FUG379" s="638"/>
      <c r="FUH379" s="638"/>
      <c r="FUI379" s="638"/>
      <c r="FUJ379" s="638"/>
      <c r="FUK379" s="638"/>
      <c r="FUL379" s="637"/>
      <c r="FUM379" s="638"/>
      <c r="FUN379" s="638"/>
      <c r="FUO379" s="638"/>
      <c r="FUP379" s="638"/>
      <c r="FUQ379" s="638"/>
      <c r="FUR379" s="638"/>
      <c r="FUS379" s="637"/>
      <c r="FUT379" s="638"/>
      <c r="FUU379" s="638"/>
      <c r="FUV379" s="638"/>
      <c r="FUW379" s="638"/>
      <c r="FUX379" s="638"/>
      <c r="FUY379" s="638"/>
      <c r="FUZ379" s="637"/>
      <c r="FVA379" s="638"/>
      <c r="FVB379" s="638"/>
      <c r="FVC379" s="638"/>
      <c r="FVD379" s="638"/>
      <c r="FVE379" s="638"/>
      <c r="FVF379" s="638"/>
      <c r="FVG379" s="637"/>
      <c r="FVH379" s="638"/>
      <c r="FVI379" s="638"/>
      <c r="FVJ379" s="638"/>
      <c r="FVK379" s="638"/>
      <c r="FVL379" s="638"/>
      <c r="FVM379" s="638"/>
      <c r="FVN379" s="637"/>
      <c r="FVO379" s="638"/>
      <c r="FVP379" s="638"/>
      <c r="FVQ379" s="638"/>
      <c r="FVR379" s="638"/>
      <c r="FVS379" s="638"/>
      <c r="FVT379" s="638"/>
      <c r="FVU379" s="637"/>
      <c r="FVV379" s="638"/>
      <c r="FVW379" s="638"/>
      <c r="FVX379" s="638"/>
      <c r="FVY379" s="638"/>
      <c r="FVZ379" s="638"/>
      <c r="FWA379" s="638"/>
      <c r="FWB379" s="637"/>
      <c r="FWC379" s="638"/>
      <c r="FWD379" s="638"/>
      <c r="FWE379" s="638"/>
      <c r="FWF379" s="638"/>
      <c r="FWG379" s="638"/>
      <c r="FWH379" s="638"/>
      <c r="FWI379" s="637"/>
      <c r="FWJ379" s="638"/>
      <c r="FWK379" s="638"/>
      <c r="FWL379" s="638"/>
      <c r="FWM379" s="638"/>
      <c r="FWN379" s="638"/>
      <c r="FWO379" s="638"/>
      <c r="FWP379" s="637"/>
      <c r="FWQ379" s="638"/>
      <c r="FWR379" s="638"/>
      <c r="FWS379" s="638"/>
      <c r="FWT379" s="638"/>
      <c r="FWU379" s="638"/>
      <c r="FWV379" s="638"/>
      <c r="FWW379" s="637"/>
      <c r="FWX379" s="638"/>
      <c r="FWY379" s="638"/>
      <c r="FWZ379" s="638"/>
      <c r="FXA379" s="638"/>
      <c r="FXB379" s="638"/>
      <c r="FXC379" s="638"/>
      <c r="FXD379" s="637"/>
      <c r="FXE379" s="638"/>
      <c r="FXF379" s="638"/>
      <c r="FXG379" s="638"/>
      <c r="FXH379" s="638"/>
      <c r="FXI379" s="638"/>
      <c r="FXJ379" s="638"/>
      <c r="FXK379" s="637"/>
      <c r="FXL379" s="638"/>
      <c r="FXM379" s="638"/>
      <c r="FXN379" s="638"/>
      <c r="FXO379" s="638"/>
      <c r="FXP379" s="638"/>
      <c r="FXQ379" s="638"/>
      <c r="FXR379" s="637"/>
      <c r="FXS379" s="638"/>
      <c r="FXT379" s="638"/>
      <c r="FXU379" s="638"/>
      <c r="FXV379" s="638"/>
      <c r="FXW379" s="638"/>
      <c r="FXX379" s="638"/>
      <c r="FXY379" s="637"/>
      <c r="FXZ379" s="638"/>
      <c r="FYA379" s="638"/>
      <c r="FYB379" s="638"/>
      <c r="FYC379" s="638"/>
      <c r="FYD379" s="638"/>
      <c r="FYE379" s="638"/>
      <c r="FYF379" s="637"/>
      <c r="FYG379" s="638"/>
      <c r="FYH379" s="638"/>
      <c r="FYI379" s="638"/>
      <c r="FYJ379" s="638"/>
      <c r="FYK379" s="638"/>
      <c r="FYL379" s="638"/>
      <c r="FYM379" s="637"/>
      <c r="FYN379" s="638"/>
      <c r="FYO379" s="638"/>
      <c r="FYP379" s="638"/>
      <c r="FYQ379" s="638"/>
      <c r="FYR379" s="638"/>
      <c r="FYS379" s="638"/>
      <c r="FYT379" s="637"/>
      <c r="FYU379" s="638"/>
      <c r="FYV379" s="638"/>
      <c r="FYW379" s="638"/>
      <c r="FYX379" s="638"/>
      <c r="FYY379" s="638"/>
      <c r="FYZ379" s="638"/>
      <c r="FZA379" s="637"/>
      <c r="FZB379" s="638"/>
      <c r="FZC379" s="638"/>
      <c r="FZD379" s="638"/>
      <c r="FZE379" s="638"/>
      <c r="FZF379" s="638"/>
      <c r="FZG379" s="638"/>
      <c r="FZH379" s="637"/>
      <c r="FZI379" s="638"/>
      <c r="FZJ379" s="638"/>
      <c r="FZK379" s="638"/>
      <c r="FZL379" s="638"/>
      <c r="FZM379" s="638"/>
      <c r="FZN379" s="638"/>
      <c r="FZO379" s="637"/>
      <c r="FZP379" s="638"/>
      <c r="FZQ379" s="638"/>
      <c r="FZR379" s="638"/>
      <c r="FZS379" s="638"/>
      <c r="FZT379" s="638"/>
      <c r="FZU379" s="638"/>
      <c r="FZV379" s="637"/>
      <c r="FZW379" s="638"/>
      <c r="FZX379" s="638"/>
      <c r="FZY379" s="638"/>
      <c r="FZZ379" s="638"/>
      <c r="GAA379" s="638"/>
      <c r="GAB379" s="638"/>
      <c r="GAC379" s="637"/>
      <c r="GAD379" s="638"/>
      <c r="GAE379" s="638"/>
      <c r="GAF379" s="638"/>
      <c r="GAG379" s="638"/>
      <c r="GAH379" s="638"/>
      <c r="GAI379" s="638"/>
      <c r="GAJ379" s="637"/>
      <c r="GAK379" s="638"/>
      <c r="GAL379" s="638"/>
      <c r="GAM379" s="638"/>
      <c r="GAN379" s="638"/>
      <c r="GAO379" s="638"/>
      <c r="GAP379" s="638"/>
      <c r="GAQ379" s="637"/>
      <c r="GAR379" s="638"/>
      <c r="GAS379" s="638"/>
      <c r="GAT379" s="638"/>
      <c r="GAU379" s="638"/>
      <c r="GAV379" s="638"/>
      <c r="GAW379" s="638"/>
      <c r="GAX379" s="637"/>
      <c r="GAY379" s="638"/>
      <c r="GAZ379" s="638"/>
      <c r="GBA379" s="638"/>
      <c r="GBB379" s="638"/>
      <c r="GBC379" s="638"/>
      <c r="GBD379" s="638"/>
      <c r="GBE379" s="637"/>
      <c r="GBF379" s="638"/>
      <c r="GBG379" s="638"/>
      <c r="GBH379" s="638"/>
      <c r="GBI379" s="638"/>
      <c r="GBJ379" s="638"/>
      <c r="GBK379" s="638"/>
      <c r="GBL379" s="637"/>
      <c r="GBM379" s="638"/>
      <c r="GBN379" s="638"/>
      <c r="GBO379" s="638"/>
      <c r="GBP379" s="638"/>
      <c r="GBQ379" s="638"/>
      <c r="GBR379" s="638"/>
      <c r="GBS379" s="637"/>
      <c r="GBT379" s="638"/>
      <c r="GBU379" s="638"/>
      <c r="GBV379" s="638"/>
      <c r="GBW379" s="638"/>
      <c r="GBX379" s="638"/>
      <c r="GBY379" s="638"/>
      <c r="GBZ379" s="637"/>
      <c r="GCA379" s="638"/>
      <c r="GCB379" s="638"/>
      <c r="GCC379" s="638"/>
      <c r="GCD379" s="638"/>
      <c r="GCE379" s="638"/>
      <c r="GCF379" s="638"/>
      <c r="GCG379" s="637"/>
      <c r="GCH379" s="638"/>
      <c r="GCI379" s="638"/>
      <c r="GCJ379" s="638"/>
      <c r="GCK379" s="638"/>
      <c r="GCL379" s="638"/>
      <c r="GCM379" s="638"/>
      <c r="GCN379" s="637"/>
      <c r="GCO379" s="638"/>
      <c r="GCP379" s="638"/>
      <c r="GCQ379" s="638"/>
      <c r="GCR379" s="638"/>
      <c r="GCS379" s="638"/>
      <c r="GCT379" s="638"/>
      <c r="GCU379" s="637"/>
      <c r="GCV379" s="638"/>
      <c r="GCW379" s="638"/>
      <c r="GCX379" s="638"/>
      <c r="GCY379" s="638"/>
      <c r="GCZ379" s="638"/>
      <c r="GDA379" s="638"/>
      <c r="GDB379" s="637"/>
      <c r="GDC379" s="638"/>
      <c r="GDD379" s="638"/>
      <c r="GDE379" s="638"/>
      <c r="GDF379" s="638"/>
      <c r="GDG379" s="638"/>
      <c r="GDH379" s="638"/>
      <c r="GDI379" s="637"/>
      <c r="GDJ379" s="638"/>
      <c r="GDK379" s="638"/>
      <c r="GDL379" s="638"/>
      <c r="GDM379" s="638"/>
      <c r="GDN379" s="638"/>
      <c r="GDO379" s="638"/>
      <c r="GDP379" s="637"/>
      <c r="GDQ379" s="638"/>
      <c r="GDR379" s="638"/>
      <c r="GDS379" s="638"/>
      <c r="GDT379" s="638"/>
      <c r="GDU379" s="638"/>
      <c r="GDV379" s="638"/>
      <c r="GDW379" s="637"/>
      <c r="GDX379" s="638"/>
      <c r="GDY379" s="638"/>
      <c r="GDZ379" s="638"/>
      <c r="GEA379" s="638"/>
      <c r="GEB379" s="638"/>
      <c r="GEC379" s="638"/>
      <c r="GED379" s="637"/>
      <c r="GEE379" s="638"/>
      <c r="GEF379" s="638"/>
      <c r="GEG379" s="638"/>
      <c r="GEH379" s="638"/>
      <c r="GEI379" s="638"/>
      <c r="GEJ379" s="638"/>
      <c r="GEK379" s="637"/>
      <c r="GEL379" s="638"/>
      <c r="GEM379" s="638"/>
      <c r="GEN379" s="638"/>
      <c r="GEO379" s="638"/>
      <c r="GEP379" s="638"/>
      <c r="GEQ379" s="638"/>
      <c r="GER379" s="637"/>
      <c r="GES379" s="638"/>
      <c r="GET379" s="638"/>
      <c r="GEU379" s="638"/>
      <c r="GEV379" s="638"/>
      <c r="GEW379" s="638"/>
      <c r="GEX379" s="638"/>
      <c r="GEY379" s="637"/>
      <c r="GEZ379" s="638"/>
      <c r="GFA379" s="638"/>
      <c r="GFB379" s="638"/>
      <c r="GFC379" s="638"/>
      <c r="GFD379" s="638"/>
      <c r="GFE379" s="638"/>
      <c r="GFF379" s="637"/>
      <c r="GFG379" s="638"/>
      <c r="GFH379" s="638"/>
      <c r="GFI379" s="638"/>
      <c r="GFJ379" s="638"/>
      <c r="GFK379" s="638"/>
      <c r="GFL379" s="638"/>
      <c r="GFM379" s="637"/>
      <c r="GFN379" s="638"/>
      <c r="GFO379" s="638"/>
      <c r="GFP379" s="638"/>
      <c r="GFQ379" s="638"/>
      <c r="GFR379" s="638"/>
      <c r="GFS379" s="638"/>
      <c r="GFT379" s="637"/>
      <c r="GFU379" s="638"/>
      <c r="GFV379" s="638"/>
      <c r="GFW379" s="638"/>
      <c r="GFX379" s="638"/>
      <c r="GFY379" s="638"/>
      <c r="GFZ379" s="638"/>
      <c r="GGA379" s="637"/>
      <c r="GGB379" s="638"/>
      <c r="GGC379" s="638"/>
      <c r="GGD379" s="638"/>
      <c r="GGE379" s="638"/>
      <c r="GGF379" s="638"/>
      <c r="GGG379" s="638"/>
      <c r="GGH379" s="637"/>
      <c r="GGI379" s="638"/>
      <c r="GGJ379" s="638"/>
      <c r="GGK379" s="638"/>
      <c r="GGL379" s="638"/>
      <c r="GGM379" s="638"/>
      <c r="GGN379" s="638"/>
      <c r="GGO379" s="637"/>
      <c r="GGP379" s="638"/>
      <c r="GGQ379" s="638"/>
      <c r="GGR379" s="638"/>
      <c r="GGS379" s="638"/>
      <c r="GGT379" s="638"/>
      <c r="GGU379" s="638"/>
      <c r="GGV379" s="637"/>
      <c r="GGW379" s="638"/>
      <c r="GGX379" s="638"/>
      <c r="GGY379" s="638"/>
      <c r="GGZ379" s="638"/>
      <c r="GHA379" s="638"/>
      <c r="GHB379" s="638"/>
      <c r="GHC379" s="637"/>
      <c r="GHD379" s="638"/>
      <c r="GHE379" s="638"/>
      <c r="GHF379" s="638"/>
      <c r="GHG379" s="638"/>
      <c r="GHH379" s="638"/>
      <c r="GHI379" s="638"/>
      <c r="GHJ379" s="637"/>
      <c r="GHK379" s="638"/>
      <c r="GHL379" s="638"/>
      <c r="GHM379" s="638"/>
      <c r="GHN379" s="638"/>
      <c r="GHO379" s="638"/>
      <c r="GHP379" s="638"/>
      <c r="GHQ379" s="637"/>
      <c r="GHR379" s="638"/>
      <c r="GHS379" s="638"/>
      <c r="GHT379" s="638"/>
      <c r="GHU379" s="638"/>
      <c r="GHV379" s="638"/>
      <c r="GHW379" s="638"/>
      <c r="GHX379" s="637"/>
      <c r="GHY379" s="638"/>
      <c r="GHZ379" s="638"/>
      <c r="GIA379" s="638"/>
      <c r="GIB379" s="638"/>
      <c r="GIC379" s="638"/>
      <c r="GID379" s="638"/>
      <c r="GIE379" s="637"/>
      <c r="GIF379" s="638"/>
      <c r="GIG379" s="638"/>
      <c r="GIH379" s="638"/>
      <c r="GII379" s="638"/>
      <c r="GIJ379" s="638"/>
      <c r="GIK379" s="638"/>
      <c r="GIL379" s="637"/>
      <c r="GIM379" s="638"/>
      <c r="GIN379" s="638"/>
      <c r="GIO379" s="638"/>
      <c r="GIP379" s="638"/>
      <c r="GIQ379" s="638"/>
      <c r="GIR379" s="638"/>
      <c r="GIS379" s="637"/>
      <c r="GIT379" s="638"/>
      <c r="GIU379" s="638"/>
      <c r="GIV379" s="638"/>
      <c r="GIW379" s="638"/>
      <c r="GIX379" s="638"/>
      <c r="GIY379" s="638"/>
      <c r="GIZ379" s="637"/>
      <c r="GJA379" s="638"/>
      <c r="GJB379" s="638"/>
      <c r="GJC379" s="638"/>
      <c r="GJD379" s="638"/>
      <c r="GJE379" s="638"/>
      <c r="GJF379" s="638"/>
      <c r="GJG379" s="637"/>
      <c r="GJH379" s="638"/>
      <c r="GJI379" s="638"/>
      <c r="GJJ379" s="638"/>
      <c r="GJK379" s="638"/>
      <c r="GJL379" s="638"/>
      <c r="GJM379" s="638"/>
      <c r="GJN379" s="637"/>
      <c r="GJO379" s="638"/>
      <c r="GJP379" s="638"/>
      <c r="GJQ379" s="638"/>
      <c r="GJR379" s="638"/>
      <c r="GJS379" s="638"/>
      <c r="GJT379" s="638"/>
      <c r="GJU379" s="637"/>
      <c r="GJV379" s="638"/>
      <c r="GJW379" s="638"/>
      <c r="GJX379" s="638"/>
      <c r="GJY379" s="638"/>
      <c r="GJZ379" s="638"/>
      <c r="GKA379" s="638"/>
      <c r="GKB379" s="637"/>
      <c r="GKC379" s="638"/>
      <c r="GKD379" s="638"/>
      <c r="GKE379" s="638"/>
      <c r="GKF379" s="638"/>
      <c r="GKG379" s="638"/>
      <c r="GKH379" s="638"/>
      <c r="GKI379" s="637"/>
      <c r="GKJ379" s="638"/>
      <c r="GKK379" s="638"/>
      <c r="GKL379" s="638"/>
      <c r="GKM379" s="638"/>
      <c r="GKN379" s="638"/>
      <c r="GKO379" s="638"/>
      <c r="GKP379" s="637"/>
      <c r="GKQ379" s="638"/>
      <c r="GKR379" s="638"/>
      <c r="GKS379" s="638"/>
      <c r="GKT379" s="638"/>
      <c r="GKU379" s="638"/>
      <c r="GKV379" s="638"/>
      <c r="GKW379" s="637"/>
      <c r="GKX379" s="638"/>
      <c r="GKY379" s="638"/>
      <c r="GKZ379" s="638"/>
      <c r="GLA379" s="638"/>
      <c r="GLB379" s="638"/>
      <c r="GLC379" s="638"/>
      <c r="GLD379" s="637"/>
      <c r="GLE379" s="638"/>
      <c r="GLF379" s="638"/>
      <c r="GLG379" s="638"/>
      <c r="GLH379" s="638"/>
      <c r="GLI379" s="638"/>
      <c r="GLJ379" s="638"/>
      <c r="GLK379" s="637"/>
      <c r="GLL379" s="638"/>
      <c r="GLM379" s="638"/>
      <c r="GLN379" s="638"/>
      <c r="GLO379" s="638"/>
      <c r="GLP379" s="638"/>
      <c r="GLQ379" s="638"/>
      <c r="GLR379" s="637"/>
      <c r="GLS379" s="638"/>
      <c r="GLT379" s="638"/>
      <c r="GLU379" s="638"/>
      <c r="GLV379" s="638"/>
      <c r="GLW379" s="638"/>
      <c r="GLX379" s="638"/>
      <c r="GLY379" s="637"/>
      <c r="GLZ379" s="638"/>
      <c r="GMA379" s="638"/>
      <c r="GMB379" s="638"/>
      <c r="GMC379" s="638"/>
      <c r="GMD379" s="638"/>
      <c r="GME379" s="638"/>
      <c r="GMF379" s="637"/>
      <c r="GMG379" s="638"/>
      <c r="GMH379" s="638"/>
      <c r="GMI379" s="638"/>
      <c r="GMJ379" s="638"/>
      <c r="GMK379" s="638"/>
      <c r="GML379" s="638"/>
      <c r="GMM379" s="637"/>
      <c r="GMN379" s="638"/>
      <c r="GMO379" s="638"/>
      <c r="GMP379" s="638"/>
      <c r="GMQ379" s="638"/>
      <c r="GMR379" s="638"/>
      <c r="GMS379" s="638"/>
      <c r="GMT379" s="637"/>
      <c r="GMU379" s="638"/>
      <c r="GMV379" s="638"/>
      <c r="GMW379" s="638"/>
      <c r="GMX379" s="638"/>
      <c r="GMY379" s="638"/>
      <c r="GMZ379" s="638"/>
      <c r="GNA379" s="637"/>
      <c r="GNB379" s="638"/>
      <c r="GNC379" s="638"/>
      <c r="GND379" s="638"/>
      <c r="GNE379" s="638"/>
      <c r="GNF379" s="638"/>
      <c r="GNG379" s="638"/>
      <c r="GNH379" s="637"/>
      <c r="GNI379" s="638"/>
      <c r="GNJ379" s="638"/>
      <c r="GNK379" s="638"/>
      <c r="GNL379" s="638"/>
      <c r="GNM379" s="638"/>
      <c r="GNN379" s="638"/>
      <c r="GNO379" s="637"/>
      <c r="GNP379" s="638"/>
      <c r="GNQ379" s="638"/>
      <c r="GNR379" s="638"/>
      <c r="GNS379" s="638"/>
      <c r="GNT379" s="638"/>
      <c r="GNU379" s="638"/>
      <c r="GNV379" s="637"/>
      <c r="GNW379" s="638"/>
      <c r="GNX379" s="638"/>
      <c r="GNY379" s="638"/>
      <c r="GNZ379" s="638"/>
      <c r="GOA379" s="638"/>
      <c r="GOB379" s="638"/>
      <c r="GOC379" s="637"/>
      <c r="GOD379" s="638"/>
      <c r="GOE379" s="638"/>
      <c r="GOF379" s="638"/>
      <c r="GOG379" s="638"/>
      <c r="GOH379" s="638"/>
      <c r="GOI379" s="638"/>
      <c r="GOJ379" s="637"/>
      <c r="GOK379" s="638"/>
      <c r="GOL379" s="638"/>
      <c r="GOM379" s="638"/>
      <c r="GON379" s="638"/>
      <c r="GOO379" s="638"/>
      <c r="GOP379" s="638"/>
      <c r="GOQ379" s="637"/>
      <c r="GOR379" s="638"/>
      <c r="GOS379" s="638"/>
      <c r="GOT379" s="638"/>
      <c r="GOU379" s="638"/>
      <c r="GOV379" s="638"/>
      <c r="GOW379" s="638"/>
      <c r="GOX379" s="637"/>
      <c r="GOY379" s="638"/>
      <c r="GOZ379" s="638"/>
      <c r="GPA379" s="638"/>
      <c r="GPB379" s="638"/>
      <c r="GPC379" s="638"/>
      <c r="GPD379" s="638"/>
      <c r="GPE379" s="637"/>
      <c r="GPF379" s="638"/>
      <c r="GPG379" s="638"/>
      <c r="GPH379" s="638"/>
      <c r="GPI379" s="638"/>
      <c r="GPJ379" s="638"/>
      <c r="GPK379" s="638"/>
      <c r="GPL379" s="637"/>
      <c r="GPM379" s="638"/>
      <c r="GPN379" s="638"/>
      <c r="GPO379" s="638"/>
      <c r="GPP379" s="638"/>
      <c r="GPQ379" s="638"/>
      <c r="GPR379" s="638"/>
      <c r="GPS379" s="637"/>
      <c r="GPT379" s="638"/>
      <c r="GPU379" s="638"/>
      <c r="GPV379" s="638"/>
      <c r="GPW379" s="638"/>
      <c r="GPX379" s="638"/>
      <c r="GPY379" s="638"/>
      <c r="GPZ379" s="637"/>
      <c r="GQA379" s="638"/>
      <c r="GQB379" s="638"/>
      <c r="GQC379" s="638"/>
      <c r="GQD379" s="638"/>
      <c r="GQE379" s="638"/>
      <c r="GQF379" s="638"/>
      <c r="GQG379" s="637"/>
      <c r="GQH379" s="638"/>
      <c r="GQI379" s="638"/>
      <c r="GQJ379" s="638"/>
      <c r="GQK379" s="638"/>
      <c r="GQL379" s="638"/>
      <c r="GQM379" s="638"/>
      <c r="GQN379" s="637"/>
      <c r="GQO379" s="638"/>
      <c r="GQP379" s="638"/>
      <c r="GQQ379" s="638"/>
      <c r="GQR379" s="638"/>
      <c r="GQS379" s="638"/>
      <c r="GQT379" s="638"/>
      <c r="GQU379" s="637"/>
      <c r="GQV379" s="638"/>
      <c r="GQW379" s="638"/>
      <c r="GQX379" s="638"/>
      <c r="GQY379" s="638"/>
      <c r="GQZ379" s="638"/>
      <c r="GRA379" s="638"/>
      <c r="GRB379" s="637"/>
      <c r="GRC379" s="638"/>
      <c r="GRD379" s="638"/>
      <c r="GRE379" s="638"/>
      <c r="GRF379" s="638"/>
      <c r="GRG379" s="638"/>
      <c r="GRH379" s="638"/>
      <c r="GRI379" s="637"/>
      <c r="GRJ379" s="638"/>
      <c r="GRK379" s="638"/>
      <c r="GRL379" s="638"/>
      <c r="GRM379" s="638"/>
      <c r="GRN379" s="638"/>
      <c r="GRO379" s="638"/>
      <c r="GRP379" s="637"/>
      <c r="GRQ379" s="638"/>
      <c r="GRR379" s="638"/>
      <c r="GRS379" s="638"/>
      <c r="GRT379" s="638"/>
      <c r="GRU379" s="638"/>
      <c r="GRV379" s="638"/>
      <c r="GRW379" s="637"/>
      <c r="GRX379" s="638"/>
      <c r="GRY379" s="638"/>
      <c r="GRZ379" s="638"/>
      <c r="GSA379" s="638"/>
      <c r="GSB379" s="638"/>
      <c r="GSC379" s="638"/>
      <c r="GSD379" s="637"/>
      <c r="GSE379" s="638"/>
      <c r="GSF379" s="638"/>
      <c r="GSG379" s="638"/>
      <c r="GSH379" s="638"/>
      <c r="GSI379" s="638"/>
      <c r="GSJ379" s="638"/>
      <c r="GSK379" s="637"/>
      <c r="GSL379" s="638"/>
      <c r="GSM379" s="638"/>
      <c r="GSN379" s="638"/>
      <c r="GSO379" s="638"/>
      <c r="GSP379" s="638"/>
      <c r="GSQ379" s="638"/>
      <c r="GSR379" s="637"/>
      <c r="GSS379" s="638"/>
      <c r="GST379" s="638"/>
      <c r="GSU379" s="638"/>
      <c r="GSV379" s="638"/>
      <c r="GSW379" s="638"/>
      <c r="GSX379" s="638"/>
      <c r="GSY379" s="637"/>
      <c r="GSZ379" s="638"/>
      <c r="GTA379" s="638"/>
      <c r="GTB379" s="638"/>
      <c r="GTC379" s="638"/>
      <c r="GTD379" s="638"/>
      <c r="GTE379" s="638"/>
      <c r="GTF379" s="637"/>
      <c r="GTG379" s="638"/>
      <c r="GTH379" s="638"/>
      <c r="GTI379" s="638"/>
      <c r="GTJ379" s="638"/>
      <c r="GTK379" s="638"/>
      <c r="GTL379" s="638"/>
      <c r="GTM379" s="637"/>
      <c r="GTN379" s="638"/>
      <c r="GTO379" s="638"/>
      <c r="GTP379" s="638"/>
      <c r="GTQ379" s="638"/>
      <c r="GTR379" s="638"/>
      <c r="GTS379" s="638"/>
      <c r="GTT379" s="637"/>
      <c r="GTU379" s="638"/>
      <c r="GTV379" s="638"/>
      <c r="GTW379" s="638"/>
      <c r="GTX379" s="638"/>
      <c r="GTY379" s="638"/>
      <c r="GTZ379" s="638"/>
      <c r="GUA379" s="637"/>
      <c r="GUB379" s="638"/>
      <c r="GUC379" s="638"/>
      <c r="GUD379" s="638"/>
      <c r="GUE379" s="638"/>
      <c r="GUF379" s="638"/>
      <c r="GUG379" s="638"/>
      <c r="GUH379" s="637"/>
      <c r="GUI379" s="638"/>
      <c r="GUJ379" s="638"/>
      <c r="GUK379" s="638"/>
      <c r="GUL379" s="638"/>
      <c r="GUM379" s="638"/>
      <c r="GUN379" s="638"/>
      <c r="GUO379" s="637"/>
      <c r="GUP379" s="638"/>
      <c r="GUQ379" s="638"/>
      <c r="GUR379" s="638"/>
      <c r="GUS379" s="638"/>
      <c r="GUT379" s="638"/>
      <c r="GUU379" s="638"/>
      <c r="GUV379" s="637"/>
      <c r="GUW379" s="638"/>
      <c r="GUX379" s="638"/>
      <c r="GUY379" s="638"/>
      <c r="GUZ379" s="638"/>
      <c r="GVA379" s="638"/>
      <c r="GVB379" s="638"/>
      <c r="GVC379" s="637"/>
      <c r="GVD379" s="638"/>
      <c r="GVE379" s="638"/>
      <c r="GVF379" s="638"/>
      <c r="GVG379" s="638"/>
      <c r="GVH379" s="638"/>
      <c r="GVI379" s="638"/>
      <c r="GVJ379" s="637"/>
      <c r="GVK379" s="638"/>
      <c r="GVL379" s="638"/>
      <c r="GVM379" s="638"/>
      <c r="GVN379" s="638"/>
      <c r="GVO379" s="638"/>
      <c r="GVP379" s="638"/>
      <c r="GVQ379" s="637"/>
      <c r="GVR379" s="638"/>
      <c r="GVS379" s="638"/>
      <c r="GVT379" s="638"/>
      <c r="GVU379" s="638"/>
      <c r="GVV379" s="638"/>
      <c r="GVW379" s="638"/>
      <c r="GVX379" s="637"/>
      <c r="GVY379" s="638"/>
      <c r="GVZ379" s="638"/>
      <c r="GWA379" s="638"/>
      <c r="GWB379" s="638"/>
      <c r="GWC379" s="638"/>
      <c r="GWD379" s="638"/>
      <c r="GWE379" s="637"/>
      <c r="GWF379" s="638"/>
      <c r="GWG379" s="638"/>
      <c r="GWH379" s="638"/>
      <c r="GWI379" s="638"/>
      <c r="GWJ379" s="638"/>
      <c r="GWK379" s="638"/>
      <c r="GWL379" s="637"/>
      <c r="GWM379" s="638"/>
      <c r="GWN379" s="638"/>
      <c r="GWO379" s="638"/>
      <c r="GWP379" s="638"/>
      <c r="GWQ379" s="638"/>
      <c r="GWR379" s="638"/>
      <c r="GWS379" s="637"/>
      <c r="GWT379" s="638"/>
      <c r="GWU379" s="638"/>
      <c r="GWV379" s="638"/>
      <c r="GWW379" s="638"/>
      <c r="GWX379" s="638"/>
      <c r="GWY379" s="638"/>
      <c r="GWZ379" s="637"/>
      <c r="GXA379" s="638"/>
      <c r="GXB379" s="638"/>
      <c r="GXC379" s="638"/>
      <c r="GXD379" s="638"/>
      <c r="GXE379" s="638"/>
      <c r="GXF379" s="638"/>
      <c r="GXG379" s="637"/>
      <c r="GXH379" s="638"/>
      <c r="GXI379" s="638"/>
      <c r="GXJ379" s="638"/>
      <c r="GXK379" s="638"/>
      <c r="GXL379" s="638"/>
      <c r="GXM379" s="638"/>
      <c r="GXN379" s="637"/>
      <c r="GXO379" s="638"/>
      <c r="GXP379" s="638"/>
      <c r="GXQ379" s="638"/>
      <c r="GXR379" s="638"/>
      <c r="GXS379" s="638"/>
      <c r="GXT379" s="638"/>
      <c r="GXU379" s="637"/>
      <c r="GXV379" s="638"/>
      <c r="GXW379" s="638"/>
      <c r="GXX379" s="638"/>
      <c r="GXY379" s="638"/>
      <c r="GXZ379" s="638"/>
      <c r="GYA379" s="638"/>
      <c r="GYB379" s="637"/>
      <c r="GYC379" s="638"/>
      <c r="GYD379" s="638"/>
      <c r="GYE379" s="638"/>
      <c r="GYF379" s="638"/>
      <c r="GYG379" s="638"/>
      <c r="GYH379" s="638"/>
      <c r="GYI379" s="637"/>
      <c r="GYJ379" s="638"/>
      <c r="GYK379" s="638"/>
      <c r="GYL379" s="638"/>
      <c r="GYM379" s="638"/>
      <c r="GYN379" s="638"/>
      <c r="GYO379" s="638"/>
      <c r="GYP379" s="637"/>
      <c r="GYQ379" s="638"/>
      <c r="GYR379" s="638"/>
      <c r="GYS379" s="638"/>
      <c r="GYT379" s="638"/>
      <c r="GYU379" s="638"/>
      <c r="GYV379" s="638"/>
      <c r="GYW379" s="637"/>
      <c r="GYX379" s="638"/>
      <c r="GYY379" s="638"/>
      <c r="GYZ379" s="638"/>
      <c r="GZA379" s="638"/>
      <c r="GZB379" s="638"/>
      <c r="GZC379" s="638"/>
      <c r="GZD379" s="637"/>
      <c r="GZE379" s="638"/>
      <c r="GZF379" s="638"/>
      <c r="GZG379" s="638"/>
      <c r="GZH379" s="638"/>
      <c r="GZI379" s="638"/>
      <c r="GZJ379" s="638"/>
      <c r="GZK379" s="637"/>
      <c r="GZL379" s="638"/>
      <c r="GZM379" s="638"/>
      <c r="GZN379" s="638"/>
      <c r="GZO379" s="638"/>
      <c r="GZP379" s="638"/>
      <c r="GZQ379" s="638"/>
      <c r="GZR379" s="637"/>
      <c r="GZS379" s="638"/>
      <c r="GZT379" s="638"/>
      <c r="GZU379" s="638"/>
      <c r="GZV379" s="638"/>
      <c r="GZW379" s="638"/>
      <c r="GZX379" s="638"/>
      <c r="GZY379" s="637"/>
      <c r="GZZ379" s="638"/>
      <c r="HAA379" s="638"/>
      <c r="HAB379" s="638"/>
      <c r="HAC379" s="638"/>
      <c r="HAD379" s="638"/>
      <c r="HAE379" s="638"/>
      <c r="HAF379" s="637"/>
      <c r="HAG379" s="638"/>
      <c r="HAH379" s="638"/>
      <c r="HAI379" s="638"/>
      <c r="HAJ379" s="638"/>
      <c r="HAK379" s="638"/>
      <c r="HAL379" s="638"/>
      <c r="HAM379" s="637"/>
      <c r="HAN379" s="638"/>
      <c r="HAO379" s="638"/>
      <c r="HAP379" s="638"/>
      <c r="HAQ379" s="638"/>
      <c r="HAR379" s="638"/>
      <c r="HAS379" s="638"/>
      <c r="HAT379" s="637"/>
      <c r="HAU379" s="638"/>
      <c r="HAV379" s="638"/>
      <c r="HAW379" s="638"/>
      <c r="HAX379" s="638"/>
      <c r="HAY379" s="638"/>
      <c r="HAZ379" s="638"/>
      <c r="HBA379" s="637"/>
      <c r="HBB379" s="638"/>
      <c r="HBC379" s="638"/>
      <c r="HBD379" s="638"/>
      <c r="HBE379" s="638"/>
      <c r="HBF379" s="638"/>
      <c r="HBG379" s="638"/>
      <c r="HBH379" s="637"/>
      <c r="HBI379" s="638"/>
      <c r="HBJ379" s="638"/>
      <c r="HBK379" s="638"/>
      <c r="HBL379" s="638"/>
      <c r="HBM379" s="638"/>
      <c r="HBN379" s="638"/>
      <c r="HBO379" s="637"/>
      <c r="HBP379" s="638"/>
      <c r="HBQ379" s="638"/>
      <c r="HBR379" s="638"/>
      <c r="HBS379" s="638"/>
      <c r="HBT379" s="638"/>
      <c r="HBU379" s="638"/>
      <c r="HBV379" s="637"/>
      <c r="HBW379" s="638"/>
      <c r="HBX379" s="638"/>
      <c r="HBY379" s="638"/>
      <c r="HBZ379" s="638"/>
      <c r="HCA379" s="638"/>
      <c r="HCB379" s="638"/>
      <c r="HCC379" s="637"/>
      <c r="HCD379" s="638"/>
      <c r="HCE379" s="638"/>
      <c r="HCF379" s="638"/>
      <c r="HCG379" s="638"/>
      <c r="HCH379" s="638"/>
      <c r="HCI379" s="638"/>
      <c r="HCJ379" s="637"/>
      <c r="HCK379" s="638"/>
      <c r="HCL379" s="638"/>
      <c r="HCM379" s="638"/>
      <c r="HCN379" s="638"/>
      <c r="HCO379" s="638"/>
      <c r="HCP379" s="638"/>
      <c r="HCQ379" s="637"/>
      <c r="HCR379" s="638"/>
      <c r="HCS379" s="638"/>
      <c r="HCT379" s="638"/>
      <c r="HCU379" s="638"/>
      <c r="HCV379" s="638"/>
      <c r="HCW379" s="638"/>
      <c r="HCX379" s="637"/>
      <c r="HCY379" s="638"/>
      <c r="HCZ379" s="638"/>
      <c r="HDA379" s="638"/>
      <c r="HDB379" s="638"/>
      <c r="HDC379" s="638"/>
      <c r="HDD379" s="638"/>
      <c r="HDE379" s="637"/>
      <c r="HDF379" s="638"/>
      <c r="HDG379" s="638"/>
      <c r="HDH379" s="638"/>
      <c r="HDI379" s="638"/>
      <c r="HDJ379" s="638"/>
      <c r="HDK379" s="638"/>
      <c r="HDL379" s="637"/>
      <c r="HDM379" s="638"/>
      <c r="HDN379" s="638"/>
      <c r="HDO379" s="638"/>
      <c r="HDP379" s="638"/>
      <c r="HDQ379" s="638"/>
      <c r="HDR379" s="638"/>
      <c r="HDS379" s="637"/>
      <c r="HDT379" s="638"/>
      <c r="HDU379" s="638"/>
      <c r="HDV379" s="638"/>
      <c r="HDW379" s="638"/>
      <c r="HDX379" s="638"/>
      <c r="HDY379" s="638"/>
      <c r="HDZ379" s="637"/>
      <c r="HEA379" s="638"/>
      <c r="HEB379" s="638"/>
      <c r="HEC379" s="638"/>
      <c r="HED379" s="638"/>
      <c r="HEE379" s="638"/>
      <c r="HEF379" s="638"/>
      <c r="HEG379" s="637"/>
      <c r="HEH379" s="638"/>
      <c r="HEI379" s="638"/>
      <c r="HEJ379" s="638"/>
      <c r="HEK379" s="638"/>
      <c r="HEL379" s="638"/>
      <c r="HEM379" s="638"/>
      <c r="HEN379" s="637"/>
      <c r="HEO379" s="638"/>
      <c r="HEP379" s="638"/>
      <c r="HEQ379" s="638"/>
      <c r="HER379" s="638"/>
      <c r="HES379" s="638"/>
      <c r="HET379" s="638"/>
      <c r="HEU379" s="637"/>
      <c r="HEV379" s="638"/>
      <c r="HEW379" s="638"/>
      <c r="HEX379" s="638"/>
      <c r="HEY379" s="638"/>
      <c r="HEZ379" s="638"/>
      <c r="HFA379" s="638"/>
      <c r="HFB379" s="637"/>
      <c r="HFC379" s="638"/>
      <c r="HFD379" s="638"/>
      <c r="HFE379" s="638"/>
      <c r="HFF379" s="638"/>
      <c r="HFG379" s="638"/>
      <c r="HFH379" s="638"/>
      <c r="HFI379" s="637"/>
      <c r="HFJ379" s="638"/>
      <c r="HFK379" s="638"/>
      <c r="HFL379" s="638"/>
      <c r="HFM379" s="638"/>
      <c r="HFN379" s="638"/>
      <c r="HFO379" s="638"/>
      <c r="HFP379" s="637"/>
      <c r="HFQ379" s="638"/>
      <c r="HFR379" s="638"/>
      <c r="HFS379" s="638"/>
      <c r="HFT379" s="638"/>
      <c r="HFU379" s="638"/>
      <c r="HFV379" s="638"/>
      <c r="HFW379" s="637"/>
      <c r="HFX379" s="638"/>
      <c r="HFY379" s="638"/>
      <c r="HFZ379" s="638"/>
      <c r="HGA379" s="638"/>
      <c r="HGB379" s="638"/>
      <c r="HGC379" s="638"/>
      <c r="HGD379" s="637"/>
      <c r="HGE379" s="638"/>
      <c r="HGF379" s="638"/>
      <c r="HGG379" s="638"/>
      <c r="HGH379" s="638"/>
      <c r="HGI379" s="638"/>
      <c r="HGJ379" s="638"/>
      <c r="HGK379" s="637"/>
      <c r="HGL379" s="638"/>
      <c r="HGM379" s="638"/>
      <c r="HGN379" s="638"/>
      <c r="HGO379" s="638"/>
      <c r="HGP379" s="638"/>
      <c r="HGQ379" s="638"/>
      <c r="HGR379" s="637"/>
      <c r="HGS379" s="638"/>
      <c r="HGT379" s="638"/>
      <c r="HGU379" s="638"/>
      <c r="HGV379" s="638"/>
      <c r="HGW379" s="638"/>
      <c r="HGX379" s="638"/>
      <c r="HGY379" s="637"/>
      <c r="HGZ379" s="638"/>
      <c r="HHA379" s="638"/>
      <c r="HHB379" s="638"/>
      <c r="HHC379" s="638"/>
      <c r="HHD379" s="638"/>
      <c r="HHE379" s="638"/>
      <c r="HHF379" s="637"/>
      <c r="HHG379" s="638"/>
      <c r="HHH379" s="638"/>
      <c r="HHI379" s="638"/>
      <c r="HHJ379" s="638"/>
      <c r="HHK379" s="638"/>
      <c r="HHL379" s="638"/>
      <c r="HHM379" s="637"/>
      <c r="HHN379" s="638"/>
      <c r="HHO379" s="638"/>
      <c r="HHP379" s="638"/>
      <c r="HHQ379" s="638"/>
      <c r="HHR379" s="638"/>
      <c r="HHS379" s="638"/>
      <c r="HHT379" s="637"/>
      <c r="HHU379" s="638"/>
      <c r="HHV379" s="638"/>
      <c r="HHW379" s="638"/>
      <c r="HHX379" s="638"/>
      <c r="HHY379" s="638"/>
      <c r="HHZ379" s="638"/>
      <c r="HIA379" s="637"/>
      <c r="HIB379" s="638"/>
      <c r="HIC379" s="638"/>
      <c r="HID379" s="638"/>
      <c r="HIE379" s="638"/>
      <c r="HIF379" s="638"/>
      <c r="HIG379" s="638"/>
      <c r="HIH379" s="637"/>
      <c r="HII379" s="638"/>
      <c r="HIJ379" s="638"/>
      <c r="HIK379" s="638"/>
      <c r="HIL379" s="638"/>
      <c r="HIM379" s="638"/>
      <c r="HIN379" s="638"/>
      <c r="HIO379" s="637"/>
      <c r="HIP379" s="638"/>
      <c r="HIQ379" s="638"/>
      <c r="HIR379" s="638"/>
      <c r="HIS379" s="638"/>
      <c r="HIT379" s="638"/>
      <c r="HIU379" s="638"/>
      <c r="HIV379" s="637"/>
      <c r="HIW379" s="638"/>
      <c r="HIX379" s="638"/>
      <c r="HIY379" s="638"/>
      <c r="HIZ379" s="638"/>
      <c r="HJA379" s="638"/>
      <c r="HJB379" s="638"/>
      <c r="HJC379" s="637"/>
      <c r="HJD379" s="638"/>
      <c r="HJE379" s="638"/>
      <c r="HJF379" s="638"/>
      <c r="HJG379" s="638"/>
      <c r="HJH379" s="638"/>
      <c r="HJI379" s="638"/>
      <c r="HJJ379" s="637"/>
      <c r="HJK379" s="638"/>
      <c r="HJL379" s="638"/>
      <c r="HJM379" s="638"/>
      <c r="HJN379" s="638"/>
      <c r="HJO379" s="638"/>
      <c r="HJP379" s="638"/>
      <c r="HJQ379" s="637"/>
      <c r="HJR379" s="638"/>
      <c r="HJS379" s="638"/>
      <c r="HJT379" s="638"/>
      <c r="HJU379" s="638"/>
      <c r="HJV379" s="638"/>
      <c r="HJW379" s="638"/>
      <c r="HJX379" s="637"/>
      <c r="HJY379" s="638"/>
      <c r="HJZ379" s="638"/>
      <c r="HKA379" s="638"/>
      <c r="HKB379" s="638"/>
      <c r="HKC379" s="638"/>
      <c r="HKD379" s="638"/>
      <c r="HKE379" s="637"/>
      <c r="HKF379" s="638"/>
      <c r="HKG379" s="638"/>
      <c r="HKH379" s="638"/>
      <c r="HKI379" s="638"/>
      <c r="HKJ379" s="638"/>
      <c r="HKK379" s="638"/>
      <c r="HKL379" s="637"/>
      <c r="HKM379" s="638"/>
      <c r="HKN379" s="638"/>
      <c r="HKO379" s="638"/>
      <c r="HKP379" s="638"/>
      <c r="HKQ379" s="638"/>
      <c r="HKR379" s="638"/>
      <c r="HKS379" s="637"/>
      <c r="HKT379" s="638"/>
      <c r="HKU379" s="638"/>
      <c r="HKV379" s="638"/>
      <c r="HKW379" s="638"/>
      <c r="HKX379" s="638"/>
      <c r="HKY379" s="638"/>
      <c r="HKZ379" s="637"/>
      <c r="HLA379" s="638"/>
      <c r="HLB379" s="638"/>
      <c r="HLC379" s="638"/>
      <c r="HLD379" s="638"/>
      <c r="HLE379" s="638"/>
      <c r="HLF379" s="638"/>
      <c r="HLG379" s="637"/>
      <c r="HLH379" s="638"/>
      <c r="HLI379" s="638"/>
      <c r="HLJ379" s="638"/>
      <c r="HLK379" s="638"/>
      <c r="HLL379" s="638"/>
      <c r="HLM379" s="638"/>
      <c r="HLN379" s="637"/>
      <c r="HLO379" s="638"/>
      <c r="HLP379" s="638"/>
      <c r="HLQ379" s="638"/>
      <c r="HLR379" s="638"/>
      <c r="HLS379" s="638"/>
      <c r="HLT379" s="638"/>
      <c r="HLU379" s="637"/>
      <c r="HLV379" s="638"/>
      <c r="HLW379" s="638"/>
      <c r="HLX379" s="638"/>
      <c r="HLY379" s="638"/>
      <c r="HLZ379" s="638"/>
      <c r="HMA379" s="638"/>
      <c r="HMB379" s="637"/>
      <c r="HMC379" s="638"/>
      <c r="HMD379" s="638"/>
      <c r="HME379" s="638"/>
      <c r="HMF379" s="638"/>
      <c r="HMG379" s="638"/>
      <c r="HMH379" s="638"/>
      <c r="HMI379" s="637"/>
      <c r="HMJ379" s="638"/>
      <c r="HMK379" s="638"/>
      <c r="HML379" s="638"/>
      <c r="HMM379" s="638"/>
      <c r="HMN379" s="638"/>
      <c r="HMO379" s="638"/>
      <c r="HMP379" s="637"/>
      <c r="HMQ379" s="638"/>
      <c r="HMR379" s="638"/>
      <c r="HMS379" s="638"/>
      <c r="HMT379" s="638"/>
      <c r="HMU379" s="638"/>
      <c r="HMV379" s="638"/>
      <c r="HMW379" s="637"/>
      <c r="HMX379" s="638"/>
      <c r="HMY379" s="638"/>
      <c r="HMZ379" s="638"/>
      <c r="HNA379" s="638"/>
      <c r="HNB379" s="638"/>
      <c r="HNC379" s="638"/>
      <c r="HND379" s="637"/>
      <c r="HNE379" s="638"/>
      <c r="HNF379" s="638"/>
      <c r="HNG379" s="638"/>
      <c r="HNH379" s="638"/>
      <c r="HNI379" s="638"/>
      <c r="HNJ379" s="638"/>
      <c r="HNK379" s="637"/>
      <c r="HNL379" s="638"/>
      <c r="HNM379" s="638"/>
      <c r="HNN379" s="638"/>
      <c r="HNO379" s="638"/>
      <c r="HNP379" s="638"/>
      <c r="HNQ379" s="638"/>
      <c r="HNR379" s="637"/>
      <c r="HNS379" s="638"/>
      <c r="HNT379" s="638"/>
      <c r="HNU379" s="638"/>
      <c r="HNV379" s="638"/>
      <c r="HNW379" s="638"/>
      <c r="HNX379" s="638"/>
      <c r="HNY379" s="637"/>
      <c r="HNZ379" s="638"/>
      <c r="HOA379" s="638"/>
      <c r="HOB379" s="638"/>
      <c r="HOC379" s="638"/>
      <c r="HOD379" s="638"/>
      <c r="HOE379" s="638"/>
      <c r="HOF379" s="637"/>
      <c r="HOG379" s="638"/>
      <c r="HOH379" s="638"/>
      <c r="HOI379" s="638"/>
      <c r="HOJ379" s="638"/>
      <c r="HOK379" s="638"/>
      <c r="HOL379" s="638"/>
      <c r="HOM379" s="637"/>
      <c r="HON379" s="638"/>
      <c r="HOO379" s="638"/>
      <c r="HOP379" s="638"/>
      <c r="HOQ379" s="638"/>
      <c r="HOR379" s="638"/>
      <c r="HOS379" s="638"/>
      <c r="HOT379" s="637"/>
      <c r="HOU379" s="638"/>
      <c r="HOV379" s="638"/>
      <c r="HOW379" s="638"/>
      <c r="HOX379" s="638"/>
      <c r="HOY379" s="638"/>
      <c r="HOZ379" s="638"/>
      <c r="HPA379" s="637"/>
      <c r="HPB379" s="638"/>
      <c r="HPC379" s="638"/>
      <c r="HPD379" s="638"/>
      <c r="HPE379" s="638"/>
      <c r="HPF379" s="638"/>
      <c r="HPG379" s="638"/>
      <c r="HPH379" s="637"/>
      <c r="HPI379" s="638"/>
      <c r="HPJ379" s="638"/>
      <c r="HPK379" s="638"/>
      <c r="HPL379" s="638"/>
      <c r="HPM379" s="638"/>
      <c r="HPN379" s="638"/>
      <c r="HPO379" s="637"/>
      <c r="HPP379" s="638"/>
      <c r="HPQ379" s="638"/>
      <c r="HPR379" s="638"/>
      <c r="HPS379" s="638"/>
      <c r="HPT379" s="638"/>
      <c r="HPU379" s="638"/>
      <c r="HPV379" s="637"/>
      <c r="HPW379" s="638"/>
      <c r="HPX379" s="638"/>
      <c r="HPY379" s="638"/>
      <c r="HPZ379" s="638"/>
      <c r="HQA379" s="638"/>
      <c r="HQB379" s="638"/>
      <c r="HQC379" s="637"/>
      <c r="HQD379" s="638"/>
      <c r="HQE379" s="638"/>
      <c r="HQF379" s="638"/>
      <c r="HQG379" s="638"/>
      <c r="HQH379" s="638"/>
      <c r="HQI379" s="638"/>
      <c r="HQJ379" s="637"/>
      <c r="HQK379" s="638"/>
      <c r="HQL379" s="638"/>
      <c r="HQM379" s="638"/>
      <c r="HQN379" s="638"/>
      <c r="HQO379" s="638"/>
      <c r="HQP379" s="638"/>
      <c r="HQQ379" s="637"/>
      <c r="HQR379" s="638"/>
      <c r="HQS379" s="638"/>
      <c r="HQT379" s="638"/>
      <c r="HQU379" s="638"/>
      <c r="HQV379" s="638"/>
      <c r="HQW379" s="638"/>
      <c r="HQX379" s="637"/>
      <c r="HQY379" s="638"/>
      <c r="HQZ379" s="638"/>
      <c r="HRA379" s="638"/>
      <c r="HRB379" s="638"/>
      <c r="HRC379" s="638"/>
      <c r="HRD379" s="638"/>
      <c r="HRE379" s="637"/>
      <c r="HRF379" s="638"/>
      <c r="HRG379" s="638"/>
      <c r="HRH379" s="638"/>
      <c r="HRI379" s="638"/>
      <c r="HRJ379" s="638"/>
      <c r="HRK379" s="638"/>
      <c r="HRL379" s="637"/>
      <c r="HRM379" s="638"/>
      <c r="HRN379" s="638"/>
      <c r="HRO379" s="638"/>
      <c r="HRP379" s="638"/>
      <c r="HRQ379" s="638"/>
      <c r="HRR379" s="638"/>
      <c r="HRS379" s="637"/>
      <c r="HRT379" s="638"/>
      <c r="HRU379" s="638"/>
      <c r="HRV379" s="638"/>
      <c r="HRW379" s="638"/>
      <c r="HRX379" s="638"/>
      <c r="HRY379" s="638"/>
      <c r="HRZ379" s="637"/>
      <c r="HSA379" s="638"/>
      <c r="HSB379" s="638"/>
      <c r="HSC379" s="638"/>
      <c r="HSD379" s="638"/>
      <c r="HSE379" s="638"/>
      <c r="HSF379" s="638"/>
      <c r="HSG379" s="637"/>
      <c r="HSH379" s="638"/>
      <c r="HSI379" s="638"/>
      <c r="HSJ379" s="638"/>
      <c r="HSK379" s="638"/>
      <c r="HSL379" s="638"/>
      <c r="HSM379" s="638"/>
      <c r="HSN379" s="637"/>
      <c r="HSO379" s="638"/>
      <c r="HSP379" s="638"/>
      <c r="HSQ379" s="638"/>
      <c r="HSR379" s="638"/>
      <c r="HSS379" s="638"/>
      <c r="HST379" s="638"/>
      <c r="HSU379" s="637"/>
      <c r="HSV379" s="638"/>
      <c r="HSW379" s="638"/>
      <c r="HSX379" s="638"/>
      <c r="HSY379" s="638"/>
      <c r="HSZ379" s="638"/>
      <c r="HTA379" s="638"/>
      <c r="HTB379" s="637"/>
      <c r="HTC379" s="638"/>
      <c r="HTD379" s="638"/>
      <c r="HTE379" s="638"/>
      <c r="HTF379" s="638"/>
      <c r="HTG379" s="638"/>
      <c r="HTH379" s="638"/>
      <c r="HTI379" s="637"/>
      <c r="HTJ379" s="638"/>
      <c r="HTK379" s="638"/>
      <c r="HTL379" s="638"/>
      <c r="HTM379" s="638"/>
      <c r="HTN379" s="638"/>
      <c r="HTO379" s="638"/>
      <c r="HTP379" s="637"/>
      <c r="HTQ379" s="638"/>
      <c r="HTR379" s="638"/>
      <c r="HTS379" s="638"/>
      <c r="HTT379" s="638"/>
      <c r="HTU379" s="638"/>
      <c r="HTV379" s="638"/>
      <c r="HTW379" s="637"/>
      <c r="HTX379" s="638"/>
      <c r="HTY379" s="638"/>
      <c r="HTZ379" s="638"/>
      <c r="HUA379" s="638"/>
      <c r="HUB379" s="638"/>
      <c r="HUC379" s="638"/>
      <c r="HUD379" s="637"/>
      <c r="HUE379" s="638"/>
      <c r="HUF379" s="638"/>
      <c r="HUG379" s="638"/>
      <c r="HUH379" s="638"/>
      <c r="HUI379" s="638"/>
      <c r="HUJ379" s="638"/>
      <c r="HUK379" s="637"/>
      <c r="HUL379" s="638"/>
      <c r="HUM379" s="638"/>
      <c r="HUN379" s="638"/>
      <c r="HUO379" s="638"/>
      <c r="HUP379" s="638"/>
      <c r="HUQ379" s="638"/>
      <c r="HUR379" s="637"/>
      <c r="HUS379" s="638"/>
      <c r="HUT379" s="638"/>
      <c r="HUU379" s="638"/>
      <c r="HUV379" s="638"/>
      <c r="HUW379" s="638"/>
      <c r="HUX379" s="638"/>
      <c r="HUY379" s="637"/>
      <c r="HUZ379" s="638"/>
      <c r="HVA379" s="638"/>
      <c r="HVB379" s="638"/>
      <c r="HVC379" s="638"/>
      <c r="HVD379" s="638"/>
      <c r="HVE379" s="638"/>
      <c r="HVF379" s="637"/>
      <c r="HVG379" s="638"/>
      <c r="HVH379" s="638"/>
      <c r="HVI379" s="638"/>
      <c r="HVJ379" s="638"/>
      <c r="HVK379" s="638"/>
      <c r="HVL379" s="638"/>
      <c r="HVM379" s="637"/>
      <c r="HVN379" s="638"/>
      <c r="HVO379" s="638"/>
      <c r="HVP379" s="638"/>
      <c r="HVQ379" s="638"/>
      <c r="HVR379" s="638"/>
      <c r="HVS379" s="638"/>
      <c r="HVT379" s="637"/>
      <c r="HVU379" s="638"/>
      <c r="HVV379" s="638"/>
      <c r="HVW379" s="638"/>
      <c r="HVX379" s="638"/>
      <c r="HVY379" s="638"/>
      <c r="HVZ379" s="638"/>
      <c r="HWA379" s="637"/>
      <c r="HWB379" s="638"/>
      <c r="HWC379" s="638"/>
      <c r="HWD379" s="638"/>
      <c r="HWE379" s="638"/>
      <c r="HWF379" s="638"/>
      <c r="HWG379" s="638"/>
      <c r="HWH379" s="637"/>
      <c r="HWI379" s="638"/>
      <c r="HWJ379" s="638"/>
      <c r="HWK379" s="638"/>
      <c r="HWL379" s="638"/>
      <c r="HWM379" s="638"/>
      <c r="HWN379" s="638"/>
      <c r="HWO379" s="637"/>
      <c r="HWP379" s="638"/>
      <c r="HWQ379" s="638"/>
      <c r="HWR379" s="638"/>
      <c r="HWS379" s="638"/>
      <c r="HWT379" s="638"/>
      <c r="HWU379" s="638"/>
      <c r="HWV379" s="637"/>
      <c r="HWW379" s="638"/>
      <c r="HWX379" s="638"/>
      <c r="HWY379" s="638"/>
      <c r="HWZ379" s="638"/>
      <c r="HXA379" s="638"/>
      <c r="HXB379" s="638"/>
      <c r="HXC379" s="637"/>
      <c r="HXD379" s="638"/>
      <c r="HXE379" s="638"/>
      <c r="HXF379" s="638"/>
      <c r="HXG379" s="638"/>
      <c r="HXH379" s="638"/>
      <c r="HXI379" s="638"/>
      <c r="HXJ379" s="637"/>
      <c r="HXK379" s="638"/>
      <c r="HXL379" s="638"/>
      <c r="HXM379" s="638"/>
      <c r="HXN379" s="638"/>
      <c r="HXO379" s="638"/>
      <c r="HXP379" s="638"/>
      <c r="HXQ379" s="637"/>
      <c r="HXR379" s="638"/>
      <c r="HXS379" s="638"/>
      <c r="HXT379" s="638"/>
      <c r="HXU379" s="638"/>
      <c r="HXV379" s="638"/>
      <c r="HXW379" s="638"/>
      <c r="HXX379" s="637"/>
      <c r="HXY379" s="638"/>
      <c r="HXZ379" s="638"/>
      <c r="HYA379" s="638"/>
      <c r="HYB379" s="638"/>
      <c r="HYC379" s="638"/>
      <c r="HYD379" s="638"/>
      <c r="HYE379" s="637"/>
      <c r="HYF379" s="638"/>
      <c r="HYG379" s="638"/>
      <c r="HYH379" s="638"/>
      <c r="HYI379" s="638"/>
      <c r="HYJ379" s="638"/>
      <c r="HYK379" s="638"/>
      <c r="HYL379" s="637"/>
      <c r="HYM379" s="638"/>
      <c r="HYN379" s="638"/>
      <c r="HYO379" s="638"/>
      <c r="HYP379" s="638"/>
      <c r="HYQ379" s="638"/>
      <c r="HYR379" s="638"/>
      <c r="HYS379" s="637"/>
      <c r="HYT379" s="638"/>
      <c r="HYU379" s="638"/>
      <c r="HYV379" s="638"/>
      <c r="HYW379" s="638"/>
      <c r="HYX379" s="638"/>
      <c r="HYY379" s="638"/>
      <c r="HYZ379" s="637"/>
      <c r="HZA379" s="638"/>
      <c r="HZB379" s="638"/>
      <c r="HZC379" s="638"/>
      <c r="HZD379" s="638"/>
      <c r="HZE379" s="638"/>
      <c r="HZF379" s="638"/>
      <c r="HZG379" s="637"/>
      <c r="HZH379" s="638"/>
      <c r="HZI379" s="638"/>
      <c r="HZJ379" s="638"/>
      <c r="HZK379" s="638"/>
      <c r="HZL379" s="638"/>
      <c r="HZM379" s="638"/>
      <c r="HZN379" s="637"/>
      <c r="HZO379" s="638"/>
      <c r="HZP379" s="638"/>
      <c r="HZQ379" s="638"/>
      <c r="HZR379" s="638"/>
      <c r="HZS379" s="638"/>
      <c r="HZT379" s="638"/>
      <c r="HZU379" s="637"/>
      <c r="HZV379" s="638"/>
      <c r="HZW379" s="638"/>
      <c r="HZX379" s="638"/>
      <c r="HZY379" s="638"/>
      <c r="HZZ379" s="638"/>
      <c r="IAA379" s="638"/>
      <c r="IAB379" s="637"/>
      <c r="IAC379" s="638"/>
      <c r="IAD379" s="638"/>
      <c r="IAE379" s="638"/>
      <c r="IAF379" s="638"/>
      <c r="IAG379" s="638"/>
      <c r="IAH379" s="638"/>
      <c r="IAI379" s="637"/>
      <c r="IAJ379" s="638"/>
      <c r="IAK379" s="638"/>
      <c r="IAL379" s="638"/>
      <c r="IAM379" s="638"/>
      <c r="IAN379" s="638"/>
      <c r="IAO379" s="638"/>
      <c r="IAP379" s="637"/>
      <c r="IAQ379" s="638"/>
      <c r="IAR379" s="638"/>
      <c r="IAS379" s="638"/>
      <c r="IAT379" s="638"/>
      <c r="IAU379" s="638"/>
      <c r="IAV379" s="638"/>
      <c r="IAW379" s="637"/>
      <c r="IAX379" s="638"/>
      <c r="IAY379" s="638"/>
      <c r="IAZ379" s="638"/>
      <c r="IBA379" s="638"/>
      <c r="IBB379" s="638"/>
      <c r="IBC379" s="638"/>
      <c r="IBD379" s="637"/>
      <c r="IBE379" s="638"/>
      <c r="IBF379" s="638"/>
      <c r="IBG379" s="638"/>
      <c r="IBH379" s="638"/>
      <c r="IBI379" s="638"/>
      <c r="IBJ379" s="638"/>
      <c r="IBK379" s="637"/>
      <c r="IBL379" s="638"/>
      <c r="IBM379" s="638"/>
      <c r="IBN379" s="638"/>
      <c r="IBO379" s="638"/>
      <c r="IBP379" s="638"/>
      <c r="IBQ379" s="638"/>
      <c r="IBR379" s="637"/>
      <c r="IBS379" s="638"/>
      <c r="IBT379" s="638"/>
      <c r="IBU379" s="638"/>
      <c r="IBV379" s="638"/>
      <c r="IBW379" s="638"/>
      <c r="IBX379" s="638"/>
      <c r="IBY379" s="637"/>
      <c r="IBZ379" s="638"/>
      <c r="ICA379" s="638"/>
      <c r="ICB379" s="638"/>
      <c r="ICC379" s="638"/>
      <c r="ICD379" s="638"/>
      <c r="ICE379" s="638"/>
      <c r="ICF379" s="637"/>
      <c r="ICG379" s="638"/>
      <c r="ICH379" s="638"/>
      <c r="ICI379" s="638"/>
      <c r="ICJ379" s="638"/>
      <c r="ICK379" s="638"/>
      <c r="ICL379" s="638"/>
      <c r="ICM379" s="637"/>
      <c r="ICN379" s="638"/>
      <c r="ICO379" s="638"/>
      <c r="ICP379" s="638"/>
      <c r="ICQ379" s="638"/>
      <c r="ICR379" s="638"/>
      <c r="ICS379" s="638"/>
      <c r="ICT379" s="637"/>
      <c r="ICU379" s="638"/>
      <c r="ICV379" s="638"/>
      <c r="ICW379" s="638"/>
      <c r="ICX379" s="638"/>
      <c r="ICY379" s="638"/>
      <c r="ICZ379" s="638"/>
      <c r="IDA379" s="637"/>
      <c r="IDB379" s="638"/>
      <c r="IDC379" s="638"/>
      <c r="IDD379" s="638"/>
      <c r="IDE379" s="638"/>
      <c r="IDF379" s="638"/>
      <c r="IDG379" s="638"/>
      <c r="IDH379" s="637"/>
      <c r="IDI379" s="638"/>
      <c r="IDJ379" s="638"/>
      <c r="IDK379" s="638"/>
      <c r="IDL379" s="638"/>
      <c r="IDM379" s="638"/>
      <c r="IDN379" s="638"/>
      <c r="IDO379" s="637"/>
      <c r="IDP379" s="638"/>
      <c r="IDQ379" s="638"/>
      <c r="IDR379" s="638"/>
      <c r="IDS379" s="638"/>
      <c r="IDT379" s="638"/>
      <c r="IDU379" s="638"/>
      <c r="IDV379" s="637"/>
      <c r="IDW379" s="638"/>
      <c r="IDX379" s="638"/>
      <c r="IDY379" s="638"/>
      <c r="IDZ379" s="638"/>
      <c r="IEA379" s="638"/>
      <c r="IEB379" s="638"/>
      <c r="IEC379" s="637"/>
      <c r="IED379" s="638"/>
      <c r="IEE379" s="638"/>
      <c r="IEF379" s="638"/>
      <c r="IEG379" s="638"/>
      <c r="IEH379" s="638"/>
      <c r="IEI379" s="638"/>
      <c r="IEJ379" s="637"/>
      <c r="IEK379" s="638"/>
      <c r="IEL379" s="638"/>
      <c r="IEM379" s="638"/>
      <c r="IEN379" s="638"/>
      <c r="IEO379" s="638"/>
      <c r="IEP379" s="638"/>
      <c r="IEQ379" s="637"/>
      <c r="IER379" s="638"/>
      <c r="IES379" s="638"/>
      <c r="IET379" s="638"/>
      <c r="IEU379" s="638"/>
      <c r="IEV379" s="638"/>
      <c r="IEW379" s="638"/>
      <c r="IEX379" s="637"/>
      <c r="IEY379" s="638"/>
      <c r="IEZ379" s="638"/>
      <c r="IFA379" s="638"/>
      <c r="IFB379" s="638"/>
      <c r="IFC379" s="638"/>
      <c r="IFD379" s="638"/>
      <c r="IFE379" s="637"/>
      <c r="IFF379" s="638"/>
      <c r="IFG379" s="638"/>
      <c r="IFH379" s="638"/>
      <c r="IFI379" s="638"/>
      <c r="IFJ379" s="638"/>
      <c r="IFK379" s="638"/>
      <c r="IFL379" s="637"/>
      <c r="IFM379" s="638"/>
      <c r="IFN379" s="638"/>
      <c r="IFO379" s="638"/>
      <c r="IFP379" s="638"/>
      <c r="IFQ379" s="638"/>
      <c r="IFR379" s="638"/>
      <c r="IFS379" s="637"/>
      <c r="IFT379" s="638"/>
      <c r="IFU379" s="638"/>
      <c r="IFV379" s="638"/>
      <c r="IFW379" s="638"/>
      <c r="IFX379" s="638"/>
      <c r="IFY379" s="638"/>
      <c r="IFZ379" s="637"/>
      <c r="IGA379" s="638"/>
      <c r="IGB379" s="638"/>
      <c r="IGC379" s="638"/>
      <c r="IGD379" s="638"/>
      <c r="IGE379" s="638"/>
      <c r="IGF379" s="638"/>
      <c r="IGG379" s="637"/>
      <c r="IGH379" s="638"/>
      <c r="IGI379" s="638"/>
      <c r="IGJ379" s="638"/>
      <c r="IGK379" s="638"/>
      <c r="IGL379" s="638"/>
      <c r="IGM379" s="638"/>
      <c r="IGN379" s="637"/>
      <c r="IGO379" s="638"/>
      <c r="IGP379" s="638"/>
      <c r="IGQ379" s="638"/>
      <c r="IGR379" s="638"/>
      <c r="IGS379" s="638"/>
      <c r="IGT379" s="638"/>
      <c r="IGU379" s="637"/>
      <c r="IGV379" s="638"/>
      <c r="IGW379" s="638"/>
      <c r="IGX379" s="638"/>
      <c r="IGY379" s="638"/>
      <c r="IGZ379" s="638"/>
      <c r="IHA379" s="638"/>
      <c r="IHB379" s="637"/>
      <c r="IHC379" s="638"/>
      <c r="IHD379" s="638"/>
      <c r="IHE379" s="638"/>
      <c r="IHF379" s="638"/>
      <c r="IHG379" s="638"/>
      <c r="IHH379" s="638"/>
      <c r="IHI379" s="637"/>
      <c r="IHJ379" s="638"/>
      <c r="IHK379" s="638"/>
      <c r="IHL379" s="638"/>
      <c r="IHM379" s="638"/>
      <c r="IHN379" s="638"/>
      <c r="IHO379" s="638"/>
      <c r="IHP379" s="637"/>
      <c r="IHQ379" s="638"/>
      <c r="IHR379" s="638"/>
      <c r="IHS379" s="638"/>
      <c r="IHT379" s="638"/>
      <c r="IHU379" s="638"/>
      <c r="IHV379" s="638"/>
      <c r="IHW379" s="637"/>
      <c r="IHX379" s="638"/>
      <c r="IHY379" s="638"/>
      <c r="IHZ379" s="638"/>
      <c r="IIA379" s="638"/>
      <c r="IIB379" s="638"/>
      <c r="IIC379" s="638"/>
      <c r="IID379" s="637"/>
      <c r="IIE379" s="638"/>
      <c r="IIF379" s="638"/>
      <c r="IIG379" s="638"/>
      <c r="IIH379" s="638"/>
      <c r="III379" s="638"/>
      <c r="IIJ379" s="638"/>
      <c r="IIK379" s="637"/>
      <c r="IIL379" s="638"/>
      <c r="IIM379" s="638"/>
      <c r="IIN379" s="638"/>
      <c r="IIO379" s="638"/>
      <c r="IIP379" s="638"/>
      <c r="IIQ379" s="638"/>
      <c r="IIR379" s="637"/>
      <c r="IIS379" s="638"/>
      <c r="IIT379" s="638"/>
      <c r="IIU379" s="638"/>
      <c r="IIV379" s="638"/>
      <c r="IIW379" s="638"/>
      <c r="IIX379" s="638"/>
      <c r="IIY379" s="637"/>
      <c r="IIZ379" s="638"/>
      <c r="IJA379" s="638"/>
      <c r="IJB379" s="638"/>
      <c r="IJC379" s="638"/>
      <c r="IJD379" s="638"/>
      <c r="IJE379" s="638"/>
      <c r="IJF379" s="637"/>
      <c r="IJG379" s="638"/>
      <c r="IJH379" s="638"/>
      <c r="IJI379" s="638"/>
      <c r="IJJ379" s="638"/>
      <c r="IJK379" s="638"/>
      <c r="IJL379" s="638"/>
      <c r="IJM379" s="637"/>
      <c r="IJN379" s="638"/>
      <c r="IJO379" s="638"/>
      <c r="IJP379" s="638"/>
      <c r="IJQ379" s="638"/>
      <c r="IJR379" s="638"/>
      <c r="IJS379" s="638"/>
      <c r="IJT379" s="637"/>
      <c r="IJU379" s="638"/>
      <c r="IJV379" s="638"/>
      <c r="IJW379" s="638"/>
      <c r="IJX379" s="638"/>
      <c r="IJY379" s="638"/>
      <c r="IJZ379" s="638"/>
      <c r="IKA379" s="637"/>
      <c r="IKB379" s="638"/>
      <c r="IKC379" s="638"/>
      <c r="IKD379" s="638"/>
      <c r="IKE379" s="638"/>
      <c r="IKF379" s="638"/>
      <c r="IKG379" s="638"/>
      <c r="IKH379" s="637"/>
      <c r="IKI379" s="638"/>
      <c r="IKJ379" s="638"/>
      <c r="IKK379" s="638"/>
      <c r="IKL379" s="638"/>
      <c r="IKM379" s="638"/>
      <c r="IKN379" s="638"/>
      <c r="IKO379" s="637"/>
      <c r="IKP379" s="638"/>
      <c r="IKQ379" s="638"/>
      <c r="IKR379" s="638"/>
      <c r="IKS379" s="638"/>
      <c r="IKT379" s="638"/>
      <c r="IKU379" s="638"/>
      <c r="IKV379" s="637"/>
      <c r="IKW379" s="638"/>
      <c r="IKX379" s="638"/>
      <c r="IKY379" s="638"/>
      <c r="IKZ379" s="638"/>
      <c r="ILA379" s="638"/>
      <c r="ILB379" s="638"/>
      <c r="ILC379" s="637"/>
      <c r="ILD379" s="638"/>
      <c r="ILE379" s="638"/>
      <c r="ILF379" s="638"/>
      <c r="ILG379" s="638"/>
      <c r="ILH379" s="638"/>
      <c r="ILI379" s="638"/>
      <c r="ILJ379" s="637"/>
      <c r="ILK379" s="638"/>
      <c r="ILL379" s="638"/>
      <c r="ILM379" s="638"/>
      <c r="ILN379" s="638"/>
      <c r="ILO379" s="638"/>
      <c r="ILP379" s="638"/>
      <c r="ILQ379" s="637"/>
      <c r="ILR379" s="638"/>
      <c r="ILS379" s="638"/>
      <c r="ILT379" s="638"/>
      <c r="ILU379" s="638"/>
      <c r="ILV379" s="638"/>
      <c r="ILW379" s="638"/>
      <c r="ILX379" s="637"/>
      <c r="ILY379" s="638"/>
      <c r="ILZ379" s="638"/>
      <c r="IMA379" s="638"/>
      <c r="IMB379" s="638"/>
      <c r="IMC379" s="638"/>
      <c r="IMD379" s="638"/>
      <c r="IME379" s="637"/>
      <c r="IMF379" s="638"/>
      <c r="IMG379" s="638"/>
      <c r="IMH379" s="638"/>
      <c r="IMI379" s="638"/>
      <c r="IMJ379" s="638"/>
      <c r="IMK379" s="638"/>
      <c r="IML379" s="637"/>
      <c r="IMM379" s="638"/>
      <c r="IMN379" s="638"/>
      <c r="IMO379" s="638"/>
      <c r="IMP379" s="638"/>
      <c r="IMQ379" s="638"/>
      <c r="IMR379" s="638"/>
      <c r="IMS379" s="637"/>
      <c r="IMT379" s="638"/>
      <c r="IMU379" s="638"/>
      <c r="IMV379" s="638"/>
      <c r="IMW379" s="638"/>
      <c r="IMX379" s="638"/>
      <c r="IMY379" s="638"/>
      <c r="IMZ379" s="637"/>
      <c r="INA379" s="638"/>
      <c r="INB379" s="638"/>
      <c r="INC379" s="638"/>
      <c r="IND379" s="638"/>
      <c r="INE379" s="638"/>
      <c r="INF379" s="638"/>
      <c r="ING379" s="637"/>
      <c r="INH379" s="638"/>
      <c r="INI379" s="638"/>
      <c r="INJ379" s="638"/>
      <c r="INK379" s="638"/>
      <c r="INL379" s="638"/>
      <c r="INM379" s="638"/>
      <c r="INN379" s="637"/>
      <c r="INO379" s="638"/>
      <c r="INP379" s="638"/>
      <c r="INQ379" s="638"/>
      <c r="INR379" s="638"/>
      <c r="INS379" s="638"/>
      <c r="INT379" s="638"/>
      <c r="INU379" s="637"/>
      <c r="INV379" s="638"/>
      <c r="INW379" s="638"/>
      <c r="INX379" s="638"/>
      <c r="INY379" s="638"/>
      <c r="INZ379" s="638"/>
      <c r="IOA379" s="638"/>
      <c r="IOB379" s="637"/>
      <c r="IOC379" s="638"/>
      <c r="IOD379" s="638"/>
      <c r="IOE379" s="638"/>
      <c r="IOF379" s="638"/>
      <c r="IOG379" s="638"/>
      <c r="IOH379" s="638"/>
      <c r="IOI379" s="637"/>
      <c r="IOJ379" s="638"/>
      <c r="IOK379" s="638"/>
      <c r="IOL379" s="638"/>
      <c r="IOM379" s="638"/>
      <c r="ION379" s="638"/>
      <c r="IOO379" s="638"/>
      <c r="IOP379" s="637"/>
      <c r="IOQ379" s="638"/>
      <c r="IOR379" s="638"/>
      <c r="IOS379" s="638"/>
      <c r="IOT379" s="638"/>
      <c r="IOU379" s="638"/>
      <c r="IOV379" s="638"/>
      <c r="IOW379" s="637"/>
      <c r="IOX379" s="638"/>
      <c r="IOY379" s="638"/>
      <c r="IOZ379" s="638"/>
      <c r="IPA379" s="638"/>
      <c r="IPB379" s="638"/>
      <c r="IPC379" s="638"/>
      <c r="IPD379" s="637"/>
      <c r="IPE379" s="638"/>
      <c r="IPF379" s="638"/>
      <c r="IPG379" s="638"/>
      <c r="IPH379" s="638"/>
      <c r="IPI379" s="638"/>
      <c r="IPJ379" s="638"/>
      <c r="IPK379" s="637"/>
      <c r="IPL379" s="638"/>
      <c r="IPM379" s="638"/>
      <c r="IPN379" s="638"/>
      <c r="IPO379" s="638"/>
      <c r="IPP379" s="638"/>
      <c r="IPQ379" s="638"/>
      <c r="IPR379" s="637"/>
      <c r="IPS379" s="638"/>
      <c r="IPT379" s="638"/>
      <c r="IPU379" s="638"/>
      <c r="IPV379" s="638"/>
      <c r="IPW379" s="638"/>
      <c r="IPX379" s="638"/>
      <c r="IPY379" s="637"/>
      <c r="IPZ379" s="638"/>
      <c r="IQA379" s="638"/>
      <c r="IQB379" s="638"/>
      <c r="IQC379" s="638"/>
      <c r="IQD379" s="638"/>
      <c r="IQE379" s="638"/>
      <c r="IQF379" s="637"/>
      <c r="IQG379" s="638"/>
      <c r="IQH379" s="638"/>
      <c r="IQI379" s="638"/>
      <c r="IQJ379" s="638"/>
      <c r="IQK379" s="638"/>
      <c r="IQL379" s="638"/>
      <c r="IQM379" s="637"/>
      <c r="IQN379" s="638"/>
      <c r="IQO379" s="638"/>
      <c r="IQP379" s="638"/>
      <c r="IQQ379" s="638"/>
      <c r="IQR379" s="638"/>
      <c r="IQS379" s="638"/>
      <c r="IQT379" s="637"/>
      <c r="IQU379" s="638"/>
      <c r="IQV379" s="638"/>
      <c r="IQW379" s="638"/>
      <c r="IQX379" s="638"/>
      <c r="IQY379" s="638"/>
      <c r="IQZ379" s="638"/>
      <c r="IRA379" s="637"/>
      <c r="IRB379" s="638"/>
      <c r="IRC379" s="638"/>
      <c r="IRD379" s="638"/>
      <c r="IRE379" s="638"/>
      <c r="IRF379" s="638"/>
      <c r="IRG379" s="638"/>
      <c r="IRH379" s="637"/>
      <c r="IRI379" s="638"/>
      <c r="IRJ379" s="638"/>
      <c r="IRK379" s="638"/>
      <c r="IRL379" s="638"/>
      <c r="IRM379" s="638"/>
      <c r="IRN379" s="638"/>
      <c r="IRO379" s="637"/>
      <c r="IRP379" s="638"/>
      <c r="IRQ379" s="638"/>
      <c r="IRR379" s="638"/>
      <c r="IRS379" s="638"/>
      <c r="IRT379" s="638"/>
      <c r="IRU379" s="638"/>
      <c r="IRV379" s="637"/>
      <c r="IRW379" s="638"/>
      <c r="IRX379" s="638"/>
      <c r="IRY379" s="638"/>
      <c r="IRZ379" s="638"/>
      <c r="ISA379" s="638"/>
      <c r="ISB379" s="638"/>
      <c r="ISC379" s="637"/>
      <c r="ISD379" s="638"/>
      <c r="ISE379" s="638"/>
      <c r="ISF379" s="638"/>
      <c r="ISG379" s="638"/>
      <c r="ISH379" s="638"/>
      <c r="ISI379" s="638"/>
      <c r="ISJ379" s="637"/>
      <c r="ISK379" s="638"/>
      <c r="ISL379" s="638"/>
      <c r="ISM379" s="638"/>
      <c r="ISN379" s="638"/>
      <c r="ISO379" s="638"/>
      <c r="ISP379" s="638"/>
      <c r="ISQ379" s="637"/>
      <c r="ISR379" s="638"/>
      <c r="ISS379" s="638"/>
      <c r="IST379" s="638"/>
      <c r="ISU379" s="638"/>
      <c r="ISV379" s="638"/>
      <c r="ISW379" s="638"/>
      <c r="ISX379" s="637"/>
      <c r="ISY379" s="638"/>
      <c r="ISZ379" s="638"/>
      <c r="ITA379" s="638"/>
      <c r="ITB379" s="638"/>
      <c r="ITC379" s="638"/>
      <c r="ITD379" s="638"/>
      <c r="ITE379" s="637"/>
      <c r="ITF379" s="638"/>
      <c r="ITG379" s="638"/>
      <c r="ITH379" s="638"/>
      <c r="ITI379" s="638"/>
      <c r="ITJ379" s="638"/>
      <c r="ITK379" s="638"/>
      <c r="ITL379" s="637"/>
      <c r="ITM379" s="638"/>
      <c r="ITN379" s="638"/>
      <c r="ITO379" s="638"/>
      <c r="ITP379" s="638"/>
      <c r="ITQ379" s="638"/>
      <c r="ITR379" s="638"/>
      <c r="ITS379" s="637"/>
      <c r="ITT379" s="638"/>
      <c r="ITU379" s="638"/>
      <c r="ITV379" s="638"/>
      <c r="ITW379" s="638"/>
      <c r="ITX379" s="638"/>
      <c r="ITY379" s="638"/>
      <c r="ITZ379" s="637"/>
      <c r="IUA379" s="638"/>
      <c r="IUB379" s="638"/>
      <c r="IUC379" s="638"/>
      <c r="IUD379" s="638"/>
      <c r="IUE379" s="638"/>
      <c r="IUF379" s="638"/>
      <c r="IUG379" s="637"/>
      <c r="IUH379" s="638"/>
      <c r="IUI379" s="638"/>
      <c r="IUJ379" s="638"/>
      <c r="IUK379" s="638"/>
      <c r="IUL379" s="638"/>
      <c r="IUM379" s="638"/>
      <c r="IUN379" s="637"/>
      <c r="IUO379" s="638"/>
      <c r="IUP379" s="638"/>
      <c r="IUQ379" s="638"/>
      <c r="IUR379" s="638"/>
      <c r="IUS379" s="638"/>
      <c r="IUT379" s="638"/>
      <c r="IUU379" s="637"/>
      <c r="IUV379" s="638"/>
      <c r="IUW379" s="638"/>
      <c r="IUX379" s="638"/>
      <c r="IUY379" s="638"/>
      <c r="IUZ379" s="638"/>
      <c r="IVA379" s="638"/>
      <c r="IVB379" s="637"/>
      <c r="IVC379" s="638"/>
      <c r="IVD379" s="638"/>
      <c r="IVE379" s="638"/>
      <c r="IVF379" s="638"/>
      <c r="IVG379" s="638"/>
      <c r="IVH379" s="638"/>
      <c r="IVI379" s="637"/>
      <c r="IVJ379" s="638"/>
      <c r="IVK379" s="638"/>
      <c r="IVL379" s="638"/>
      <c r="IVM379" s="638"/>
      <c r="IVN379" s="638"/>
      <c r="IVO379" s="638"/>
      <c r="IVP379" s="637"/>
      <c r="IVQ379" s="638"/>
      <c r="IVR379" s="638"/>
      <c r="IVS379" s="638"/>
      <c r="IVT379" s="638"/>
      <c r="IVU379" s="638"/>
      <c r="IVV379" s="638"/>
      <c r="IVW379" s="637"/>
      <c r="IVX379" s="638"/>
      <c r="IVY379" s="638"/>
      <c r="IVZ379" s="638"/>
      <c r="IWA379" s="638"/>
      <c r="IWB379" s="638"/>
      <c r="IWC379" s="638"/>
      <c r="IWD379" s="637"/>
      <c r="IWE379" s="638"/>
      <c r="IWF379" s="638"/>
      <c r="IWG379" s="638"/>
      <c r="IWH379" s="638"/>
      <c r="IWI379" s="638"/>
      <c r="IWJ379" s="638"/>
      <c r="IWK379" s="637"/>
      <c r="IWL379" s="638"/>
      <c r="IWM379" s="638"/>
      <c r="IWN379" s="638"/>
      <c r="IWO379" s="638"/>
      <c r="IWP379" s="638"/>
      <c r="IWQ379" s="638"/>
      <c r="IWR379" s="637"/>
      <c r="IWS379" s="638"/>
      <c r="IWT379" s="638"/>
      <c r="IWU379" s="638"/>
      <c r="IWV379" s="638"/>
      <c r="IWW379" s="638"/>
      <c r="IWX379" s="638"/>
      <c r="IWY379" s="637"/>
      <c r="IWZ379" s="638"/>
      <c r="IXA379" s="638"/>
      <c r="IXB379" s="638"/>
      <c r="IXC379" s="638"/>
      <c r="IXD379" s="638"/>
      <c r="IXE379" s="638"/>
      <c r="IXF379" s="637"/>
      <c r="IXG379" s="638"/>
      <c r="IXH379" s="638"/>
      <c r="IXI379" s="638"/>
      <c r="IXJ379" s="638"/>
      <c r="IXK379" s="638"/>
      <c r="IXL379" s="638"/>
      <c r="IXM379" s="637"/>
      <c r="IXN379" s="638"/>
      <c r="IXO379" s="638"/>
      <c r="IXP379" s="638"/>
      <c r="IXQ379" s="638"/>
      <c r="IXR379" s="638"/>
      <c r="IXS379" s="638"/>
      <c r="IXT379" s="637"/>
      <c r="IXU379" s="638"/>
      <c r="IXV379" s="638"/>
      <c r="IXW379" s="638"/>
      <c r="IXX379" s="638"/>
      <c r="IXY379" s="638"/>
      <c r="IXZ379" s="638"/>
      <c r="IYA379" s="637"/>
      <c r="IYB379" s="638"/>
      <c r="IYC379" s="638"/>
      <c r="IYD379" s="638"/>
      <c r="IYE379" s="638"/>
      <c r="IYF379" s="638"/>
      <c r="IYG379" s="638"/>
      <c r="IYH379" s="637"/>
      <c r="IYI379" s="638"/>
      <c r="IYJ379" s="638"/>
      <c r="IYK379" s="638"/>
      <c r="IYL379" s="638"/>
      <c r="IYM379" s="638"/>
      <c r="IYN379" s="638"/>
      <c r="IYO379" s="637"/>
      <c r="IYP379" s="638"/>
      <c r="IYQ379" s="638"/>
      <c r="IYR379" s="638"/>
      <c r="IYS379" s="638"/>
      <c r="IYT379" s="638"/>
      <c r="IYU379" s="638"/>
      <c r="IYV379" s="637"/>
      <c r="IYW379" s="638"/>
      <c r="IYX379" s="638"/>
      <c r="IYY379" s="638"/>
      <c r="IYZ379" s="638"/>
      <c r="IZA379" s="638"/>
      <c r="IZB379" s="638"/>
      <c r="IZC379" s="637"/>
      <c r="IZD379" s="638"/>
      <c r="IZE379" s="638"/>
      <c r="IZF379" s="638"/>
      <c r="IZG379" s="638"/>
      <c r="IZH379" s="638"/>
      <c r="IZI379" s="638"/>
      <c r="IZJ379" s="637"/>
      <c r="IZK379" s="638"/>
      <c r="IZL379" s="638"/>
      <c r="IZM379" s="638"/>
      <c r="IZN379" s="638"/>
      <c r="IZO379" s="638"/>
      <c r="IZP379" s="638"/>
      <c r="IZQ379" s="637"/>
      <c r="IZR379" s="638"/>
      <c r="IZS379" s="638"/>
      <c r="IZT379" s="638"/>
      <c r="IZU379" s="638"/>
      <c r="IZV379" s="638"/>
      <c r="IZW379" s="638"/>
      <c r="IZX379" s="637"/>
      <c r="IZY379" s="638"/>
      <c r="IZZ379" s="638"/>
      <c r="JAA379" s="638"/>
      <c r="JAB379" s="638"/>
      <c r="JAC379" s="638"/>
      <c r="JAD379" s="638"/>
      <c r="JAE379" s="637"/>
      <c r="JAF379" s="638"/>
      <c r="JAG379" s="638"/>
      <c r="JAH379" s="638"/>
      <c r="JAI379" s="638"/>
      <c r="JAJ379" s="638"/>
      <c r="JAK379" s="638"/>
      <c r="JAL379" s="637"/>
      <c r="JAM379" s="638"/>
      <c r="JAN379" s="638"/>
      <c r="JAO379" s="638"/>
      <c r="JAP379" s="638"/>
      <c r="JAQ379" s="638"/>
      <c r="JAR379" s="638"/>
      <c r="JAS379" s="637"/>
      <c r="JAT379" s="638"/>
      <c r="JAU379" s="638"/>
      <c r="JAV379" s="638"/>
      <c r="JAW379" s="638"/>
      <c r="JAX379" s="638"/>
      <c r="JAY379" s="638"/>
      <c r="JAZ379" s="637"/>
      <c r="JBA379" s="638"/>
      <c r="JBB379" s="638"/>
      <c r="JBC379" s="638"/>
      <c r="JBD379" s="638"/>
      <c r="JBE379" s="638"/>
      <c r="JBF379" s="638"/>
      <c r="JBG379" s="637"/>
      <c r="JBH379" s="638"/>
      <c r="JBI379" s="638"/>
      <c r="JBJ379" s="638"/>
      <c r="JBK379" s="638"/>
      <c r="JBL379" s="638"/>
      <c r="JBM379" s="638"/>
      <c r="JBN379" s="637"/>
      <c r="JBO379" s="638"/>
      <c r="JBP379" s="638"/>
      <c r="JBQ379" s="638"/>
      <c r="JBR379" s="638"/>
      <c r="JBS379" s="638"/>
      <c r="JBT379" s="638"/>
      <c r="JBU379" s="637"/>
      <c r="JBV379" s="638"/>
      <c r="JBW379" s="638"/>
      <c r="JBX379" s="638"/>
      <c r="JBY379" s="638"/>
      <c r="JBZ379" s="638"/>
      <c r="JCA379" s="638"/>
      <c r="JCB379" s="637"/>
      <c r="JCC379" s="638"/>
      <c r="JCD379" s="638"/>
      <c r="JCE379" s="638"/>
      <c r="JCF379" s="638"/>
      <c r="JCG379" s="638"/>
      <c r="JCH379" s="638"/>
      <c r="JCI379" s="637"/>
      <c r="JCJ379" s="638"/>
      <c r="JCK379" s="638"/>
      <c r="JCL379" s="638"/>
      <c r="JCM379" s="638"/>
      <c r="JCN379" s="638"/>
      <c r="JCO379" s="638"/>
      <c r="JCP379" s="637"/>
      <c r="JCQ379" s="638"/>
      <c r="JCR379" s="638"/>
      <c r="JCS379" s="638"/>
      <c r="JCT379" s="638"/>
      <c r="JCU379" s="638"/>
      <c r="JCV379" s="638"/>
      <c r="JCW379" s="637"/>
      <c r="JCX379" s="638"/>
      <c r="JCY379" s="638"/>
      <c r="JCZ379" s="638"/>
      <c r="JDA379" s="638"/>
      <c r="JDB379" s="638"/>
      <c r="JDC379" s="638"/>
      <c r="JDD379" s="637"/>
      <c r="JDE379" s="638"/>
      <c r="JDF379" s="638"/>
      <c r="JDG379" s="638"/>
      <c r="JDH379" s="638"/>
      <c r="JDI379" s="638"/>
      <c r="JDJ379" s="638"/>
      <c r="JDK379" s="637"/>
      <c r="JDL379" s="638"/>
      <c r="JDM379" s="638"/>
      <c r="JDN379" s="638"/>
      <c r="JDO379" s="638"/>
      <c r="JDP379" s="638"/>
      <c r="JDQ379" s="638"/>
      <c r="JDR379" s="637"/>
      <c r="JDS379" s="638"/>
      <c r="JDT379" s="638"/>
      <c r="JDU379" s="638"/>
      <c r="JDV379" s="638"/>
      <c r="JDW379" s="638"/>
      <c r="JDX379" s="638"/>
      <c r="JDY379" s="637"/>
      <c r="JDZ379" s="638"/>
      <c r="JEA379" s="638"/>
      <c r="JEB379" s="638"/>
      <c r="JEC379" s="638"/>
      <c r="JED379" s="638"/>
      <c r="JEE379" s="638"/>
      <c r="JEF379" s="637"/>
      <c r="JEG379" s="638"/>
      <c r="JEH379" s="638"/>
      <c r="JEI379" s="638"/>
      <c r="JEJ379" s="638"/>
      <c r="JEK379" s="638"/>
      <c r="JEL379" s="638"/>
      <c r="JEM379" s="637"/>
      <c r="JEN379" s="638"/>
      <c r="JEO379" s="638"/>
      <c r="JEP379" s="638"/>
      <c r="JEQ379" s="638"/>
      <c r="JER379" s="638"/>
      <c r="JES379" s="638"/>
      <c r="JET379" s="637"/>
      <c r="JEU379" s="638"/>
      <c r="JEV379" s="638"/>
      <c r="JEW379" s="638"/>
      <c r="JEX379" s="638"/>
      <c r="JEY379" s="638"/>
      <c r="JEZ379" s="638"/>
      <c r="JFA379" s="637"/>
      <c r="JFB379" s="638"/>
      <c r="JFC379" s="638"/>
      <c r="JFD379" s="638"/>
      <c r="JFE379" s="638"/>
      <c r="JFF379" s="638"/>
      <c r="JFG379" s="638"/>
      <c r="JFH379" s="637"/>
      <c r="JFI379" s="638"/>
      <c r="JFJ379" s="638"/>
      <c r="JFK379" s="638"/>
      <c r="JFL379" s="638"/>
      <c r="JFM379" s="638"/>
      <c r="JFN379" s="638"/>
      <c r="JFO379" s="637"/>
      <c r="JFP379" s="638"/>
      <c r="JFQ379" s="638"/>
      <c r="JFR379" s="638"/>
      <c r="JFS379" s="638"/>
      <c r="JFT379" s="638"/>
      <c r="JFU379" s="638"/>
      <c r="JFV379" s="637"/>
      <c r="JFW379" s="638"/>
      <c r="JFX379" s="638"/>
      <c r="JFY379" s="638"/>
      <c r="JFZ379" s="638"/>
      <c r="JGA379" s="638"/>
      <c r="JGB379" s="638"/>
      <c r="JGC379" s="637"/>
      <c r="JGD379" s="638"/>
      <c r="JGE379" s="638"/>
      <c r="JGF379" s="638"/>
      <c r="JGG379" s="638"/>
      <c r="JGH379" s="638"/>
      <c r="JGI379" s="638"/>
      <c r="JGJ379" s="637"/>
      <c r="JGK379" s="638"/>
      <c r="JGL379" s="638"/>
      <c r="JGM379" s="638"/>
      <c r="JGN379" s="638"/>
      <c r="JGO379" s="638"/>
      <c r="JGP379" s="638"/>
      <c r="JGQ379" s="637"/>
      <c r="JGR379" s="638"/>
      <c r="JGS379" s="638"/>
      <c r="JGT379" s="638"/>
      <c r="JGU379" s="638"/>
      <c r="JGV379" s="638"/>
      <c r="JGW379" s="638"/>
      <c r="JGX379" s="637"/>
      <c r="JGY379" s="638"/>
      <c r="JGZ379" s="638"/>
      <c r="JHA379" s="638"/>
      <c r="JHB379" s="638"/>
      <c r="JHC379" s="638"/>
      <c r="JHD379" s="638"/>
      <c r="JHE379" s="637"/>
      <c r="JHF379" s="638"/>
      <c r="JHG379" s="638"/>
      <c r="JHH379" s="638"/>
      <c r="JHI379" s="638"/>
      <c r="JHJ379" s="638"/>
      <c r="JHK379" s="638"/>
      <c r="JHL379" s="637"/>
      <c r="JHM379" s="638"/>
      <c r="JHN379" s="638"/>
      <c r="JHO379" s="638"/>
      <c r="JHP379" s="638"/>
      <c r="JHQ379" s="638"/>
      <c r="JHR379" s="638"/>
      <c r="JHS379" s="637"/>
      <c r="JHT379" s="638"/>
      <c r="JHU379" s="638"/>
      <c r="JHV379" s="638"/>
      <c r="JHW379" s="638"/>
      <c r="JHX379" s="638"/>
      <c r="JHY379" s="638"/>
      <c r="JHZ379" s="637"/>
      <c r="JIA379" s="638"/>
      <c r="JIB379" s="638"/>
      <c r="JIC379" s="638"/>
      <c r="JID379" s="638"/>
      <c r="JIE379" s="638"/>
      <c r="JIF379" s="638"/>
      <c r="JIG379" s="637"/>
      <c r="JIH379" s="638"/>
      <c r="JII379" s="638"/>
      <c r="JIJ379" s="638"/>
      <c r="JIK379" s="638"/>
      <c r="JIL379" s="638"/>
      <c r="JIM379" s="638"/>
      <c r="JIN379" s="637"/>
      <c r="JIO379" s="638"/>
      <c r="JIP379" s="638"/>
      <c r="JIQ379" s="638"/>
      <c r="JIR379" s="638"/>
      <c r="JIS379" s="638"/>
      <c r="JIT379" s="638"/>
      <c r="JIU379" s="637"/>
      <c r="JIV379" s="638"/>
      <c r="JIW379" s="638"/>
      <c r="JIX379" s="638"/>
      <c r="JIY379" s="638"/>
      <c r="JIZ379" s="638"/>
      <c r="JJA379" s="638"/>
      <c r="JJB379" s="637"/>
      <c r="JJC379" s="638"/>
      <c r="JJD379" s="638"/>
      <c r="JJE379" s="638"/>
      <c r="JJF379" s="638"/>
      <c r="JJG379" s="638"/>
      <c r="JJH379" s="638"/>
      <c r="JJI379" s="637"/>
      <c r="JJJ379" s="638"/>
      <c r="JJK379" s="638"/>
      <c r="JJL379" s="638"/>
      <c r="JJM379" s="638"/>
      <c r="JJN379" s="638"/>
      <c r="JJO379" s="638"/>
      <c r="JJP379" s="637"/>
      <c r="JJQ379" s="638"/>
      <c r="JJR379" s="638"/>
      <c r="JJS379" s="638"/>
      <c r="JJT379" s="638"/>
      <c r="JJU379" s="638"/>
      <c r="JJV379" s="638"/>
      <c r="JJW379" s="637"/>
      <c r="JJX379" s="638"/>
      <c r="JJY379" s="638"/>
      <c r="JJZ379" s="638"/>
      <c r="JKA379" s="638"/>
      <c r="JKB379" s="638"/>
      <c r="JKC379" s="638"/>
      <c r="JKD379" s="637"/>
      <c r="JKE379" s="638"/>
      <c r="JKF379" s="638"/>
      <c r="JKG379" s="638"/>
      <c r="JKH379" s="638"/>
      <c r="JKI379" s="638"/>
      <c r="JKJ379" s="638"/>
      <c r="JKK379" s="637"/>
      <c r="JKL379" s="638"/>
      <c r="JKM379" s="638"/>
      <c r="JKN379" s="638"/>
      <c r="JKO379" s="638"/>
      <c r="JKP379" s="638"/>
      <c r="JKQ379" s="638"/>
      <c r="JKR379" s="637"/>
      <c r="JKS379" s="638"/>
      <c r="JKT379" s="638"/>
      <c r="JKU379" s="638"/>
      <c r="JKV379" s="638"/>
      <c r="JKW379" s="638"/>
      <c r="JKX379" s="638"/>
      <c r="JKY379" s="637"/>
      <c r="JKZ379" s="638"/>
      <c r="JLA379" s="638"/>
      <c r="JLB379" s="638"/>
      <c r="JLC379" s="638"/>
      <c r="JLD379" s="638"/>
      <c r="JLE379" s="638"/>
      <c r="JLF379" s="637"/>
      <c r="JLG379" s="638"/>
      <c r="JLH379" s="638"/>
      <c r="JLI379" s="638"/>
      <c r="JLJ379" s="638"/>
      <c r="JLK379" s="638"/>
      <c r="JLL379" s="638"/>
      <c r="JLM379" s="637"/>
      <c r="JLN379" s="638"/>
      <c r="JLO379" s="638"/>
      <c r="JLP379" s="638"/>
      <c r="JLQ379" s="638"/>
      <c r="JLR379" s="638"/>
      <c r="JLS379" s="638"/>
      <c r="JLT379" s="637"/>
      <c r="JLU379" s="638"/>
      <c r="JLV379" s="638"/>
      <c r="JLW379" s="638"/>
      <c r="JLX379" s="638"/>
      <c r="JLY379" s="638"/>
      <c r="JLZ379" s="638"/>
      <c r="JMA379" s="637"/>
      <c r="JMB379" s="638"/>
      <c r="JMC379" s="638"/>
      <c r="JMD379" s="638"/>
      <c r="JME379" s="638"/>
      <c r="JMF379" s="638"/>
      <c r="JMG379" s="638"/>
      <c r="JMH379" s="637"/>
      <c r="JMI379" s="638"/>
      <c r="JMJ379" s="638"/>
      <c r="JMK379" s="638"/>
      <c r="JML379" s="638"/>
      <c r="JMM379" s="638"/>
      <c r="JMN379" s="638"/>
      <c r="JMO379" s="637"/>
      <c r="JMP379" s="638"/>
      <c r="JMQ379" s="638"/>
      <c r="JMR379" s="638"/>
      <c r="JMS379" s="638"/>
      <c r="JMT379" s="638"/>
      <c r="JMU379" s="638"/>
      <c r="JMV379" s="637"/>
      <c r="JMW379" s="638"/>
      <c r="JMX379" s="638"/>
      <c r="JMY379" s="638"/>
      <c r="JMZ379" s="638"/>
      <c r="JNA379" s="638"/>
      <c r="JNB379" s="638"/>
      <c r="JNC379" s="637"/>
      <c r="JND379" s="638"/>
      <c r="JNE379" s="638"/>
      <c r="JNF379" s="638"/>
      <c r="JNG379" s="638"/>
      <c r="JNH379" s="638"/>
      <c r="JNI379" s="638"/>
      <c r="JNJ379" s="637"/>
      <c r="JNK379" s="638"/>
      <c r="JNL379" s="638"/>
      <c r="JNM379" s="638"/>
      <c r="JNN379" s="638"/>
      <c r="JNO379" s="638"/>
      <c r="JNP379" s="638"/>
      <c r="JNQ379" s="637"/>
      <c r="JNR379" s="638"/>
      <c r="JNS379" s="638"/>
      <c r="JNT379" s="638"/>
      <c r="JNU379" s="638"/>
      <c r="JNV379" s="638"/>
      <c r="JNW379" s="638"/>
      <c r="JNX379" s="637"/>
      <c r="JNY379" s="638"/>
      <c r="JNZ379" s="638"/>
      <c r="JOA379" s="638"/>
      <c r="JOB379" s="638"/>
      <c r="JOC379" s="638"/>
      <c r="JOD379" s="638"/>
      <c r="JOE379" s="637"/>
      <c r="JOF379" s="638"/>
      <c r="JOG379" s="638"/>
      <c r="JOH379" s="638"/>
      <c r="JOI379" s="638"/>
      <c r="JOJ379" s="638"/>
      <c r="JOK379" s="638"/>
      <c r="JOL379" s="637"/>
      <c r="JOM379" s="638"/>
      <c r="JON379" s="638"/>
      <c r="JOO379" s="638"/>
      <c r="JOP379" s="638"/>
      <c r="JOQ379" s="638"/>
      <c r="JOR379" s="638"/>
      <c r="JOS379" s="637"/>
      <c r="JOT379" s="638"/>
      <c r="JOU379" s="638"/>
      <c r="JOV379" s="638"/>
      <c r="JOW379" s="638"/>
      <c r="JOX379" s="638"/>
      <c r="JOY379" s="638"/>
      <c r="JOZ379" s="637"/>
      <c r="JPA379" s="638"/>
      <c r="JPB379" s="638"/>
      <c r="JPC379" s="638"/>
      <c r="JPD379" s="638"/>
      <c r="JPE379" s="638"/>
      <c r="JPF379" s="638"/>
      <c r="JPG379" s="637"/>
      <c r="JPH379" s="638"/>
      <c r="JPI379" s="638"/>
      <c r="JPJ379" s="638"/>
      <c r="JPK379" s="638"/>
      <c r="JPL379" s="638"/>
      <c r="JPM379" s="638"/>
      <c r="JPN379" s="637"/>
      <c r="JPO379" s="638"/>
      <c r="JPP379" s="638"/>
      <c r="JPQ379" s="638"/>
      <c r="JPR379" s="638"/>
      <c r="JPS379" s="638"/>
      <c r="JPT379" s="638"/>
      <c r="JPU379" s="637"/>
      <c r="JPV379" s="638"/>
      <c r="JPW379" s="638"/>
      <c r="JPX379" s="638"/>
      <c r="JPY379" s="638"/>
      <c r="JPZ379" s="638"/>
      <c r="JQA379" s="638"/>
      <c r="JQB379" s="637"/>
      <c r="JQC379" s="638"/>
      <c r="JQD379" s="638"/>
      <c r="JQE379" s="638"/>
      <c r="JQF379" s="638"/>
      <c r="JQG379" s="638"/>
      <c r="JQH379" s="638"/>
      <c r="JQI379" s="637"/>
      <c r="JQJ379" s="638"/>
      <c r="JQK379" s="638"/>
      <c r="JQL379" s="638"/>
      <c r="JQM379" s="638"/>
      <c r="JQN379" s="638"/>
      <c r="JQO379" s="638"/>
      <c r="JQP379" s="637"/>
      <c r="JQQ379" s="638"/>
      <c r="JQR379" s="638"/>
      <c r="JQS379" s="638"/>
      <c r="JQT379" s="638"/>
      <c r="JQU379" s="638"/>
      <c r="JQV379" s="638"/>
      <c r="JQW379" s="637"/>
      <c r="JQX379" s="638"/>
      <c r="JQY379" s="638"/>
      <c r="JQZ379" s="638"/>
      <c r="JRA379" s="638"/>
      <c r="JRB379" s="638"/>
      <c r="JRC379" s="638"/>
      <c r="JRD379" s="637"/>
      <c r="JRE379" s="638"/>
      <c r="JRF379" s="638"/>
      <c r="JRG379" s="638"/>
      <c r="JRH379" s="638"/>
      <c r="JRI379" s="638"/>
      <c r="JRJ379" s="638"/>
      <c r="JRK379" s="637"/>
      <c r="JRL379" s="638"/>
      <c r="JRM379" s="638"/>
      <c r="JRN379" s="638"/>
      <c r="JRO379" s="638"/>
      <c r="JRP379" s="638"/>
      <c r="JRQ379" s="638"/>
      <c r="JRR379" s="637"/>
      <c r="JRS379" s="638"/>
      <c r="JRT379" s="638"/>
      <c r="JRU379" s="638"/>
      <c r="JRV379" s="638"/>
      <c r="JRW379" s="638"/>
      <c r="JRX379" s="638"/>
      <c r="JRY379" s="637"/>
      <c r="JRZ379" s="638"/>
      <c r="JSA379" s="638"/>
      <c r="JSB379" s="638"/>
      <c r="JSC379" s="638"/>
      <c r="JSD379" s="638"/>
      <c r="JSE379" s="638"/>
      <c r="JSF379" s="637"/>
      <c r="JSG379" s="638"/>
      <c r="JSH379" s="638"/>
      <c r="JSI379" s="638"/>
      <c r="JSJ379" s="638"/>
      <c r="JSK379" s="638"/>
      <c r="JSL379" s="638"/>
      <c r="JSM379" s="637"/>
      <c r="JSN379" s="638"/>
      <c r="JSO379" s="638"/>
      <c r="JSP379" s="638"/>
      <c r="JSQ379" s="638"/>
      <c r="JSR379" s="638"/>
      <c r="JSS379" s="638"/>
      <c r="JST379" s="637"/>
      <c r="JSU379" s="638"/>
      <c r="JSV379" s="638"/>
      <c r="JSW379" s="638"/>
      <c r="JSX379" s="638"/>
      <c r="JSY379" s="638"/>
      <c r="JSZ379" s="638"/>
      <c r="JTA379" s="637"/>
      <c r="JTB379" s="638"/>
      <c r="JTC379" s="638"/>
      <c r="JTD379" s="638"/>
      <c r="JTE379" s="638"/>
      <c r="JTF379" s="638"/>
      <c r="JTG379" s="638"/>
      <c r="JTH379" s="637"/>
      <c r="JTI379" s="638"/>
      <c r="JTJ379" s="638"/>
      <c r="JTK379" s="638"/>
      <c r="JTL379" s="638"/>
      <c r="JTM379" s="638"/>
      <c r="JTN379" s="638"/>
      <c r="JTO379" s="637"/>
      <c r="JTP379" s="638"/>
      <c r="JTQ379" s="638"/>
      <c r="JTR379" s="638"/>
      <c r="JTS379" s="638"/>
      <c r="JTT379" s="638"/>
      <c r="JTU379" s="638"/>
      <c r="JTV379" s="637"/>
      <c r="JTW379" s="638"/>
      <c r="JTX379" s="638"/>
      <c r="JTY379" s="638"/>
      <c r="JTZ379" s="638"/>
      <c r="JUA379" s="638"/>
      <c r="JUB379" s="638"/>
      <c r="JUC379" s="637"/>
      <c r="JUD379" s="638"/>
      <c r="JUE379" s="638"/>
      <c r="JUF379" s="638"/>
      <c r="JUG379" s="638"/>
      <c r="JUH379" s="638"/>
      <c r="JUI379" s="638"/>
      <c r="JUJ379" s="637"/>
      <c r="JUK379" s="638"/>
      <c r="JUL379" s="638"/>
      <c r="JUM379" s="638"/>
      <c r="JUN379" s="638"/>
      <c r="JUO379" s="638"/>
      <c r="JUP379" s="638"/>
      <c r="JUQ379" s="637"/>
      <c r="JUR379" s="638"/>
      <c r="JUS379" s="638"/>
      <c r="JUT379" s="638"/>
      <c r="JUU379" s="638"/>
      <c r="JUV379" s="638"/>
      <c r="JUW379" s="638"/>
      <c r="JUX379" s="637"/>
      <c r="JUY379" s="638"/>
      <c r="JUZ379" s="638"/>
      <c r="JVA379" s="638"/>
      <c r="JVB379" s="638"/>
      <c r="JVC379" s="638"/>
      <c r="JVD379" s="638"/>
      <c r="JVE379" s="637"/>
      <c r="JVF379" s="638"/>
      <c r="JVG379" s="638"/>
      <c r="JVH379" s="638"/>
      <c r="JVI379" s="638"/>
      <c r="JVJ379" s="638"/>
      <c r="JVK379" s="638"/>
      <c r="JVL379" s="637"/>
      <c r="JVM379" s="638"/>
      <c r="JVN379" s="638"/>
      <c r="JVO379" s="638"/>
      <c r="JVP379" s="638"/>
      <c r="JVQ379" s="638"/>
      <c r="JVR379" s="638"/>
      <c r="JVS379" s="637"/>
      <c r="JVT379" s="638"/>
      <c r="JVU379" s="638"/>
      <c r="JVV379" s="638"/>
      <c r="JVW379" s="638"/>
      <c r="JVX379" s="638"/>
      <c r="JVY379" s="638"/>
      <c r="JVZ379" s="637"/>
      <c r="JWA379" s="638"/>
      <c r="JWB379" s="638"/>
      <c r="JWC379" s="638"/>
      <c r="JWD379" s="638"/>
      <c r="JWE379" s="638"/>
      <c r="JWF379" s="638"/>
      <c r="JWG379" s="637"/>
      <c r="JWH379" s="638"/>
      <c r="JWI379" s="638"/>
      <c r="JWJ379" s="638"/>
      <c r="JWK379" s="638"/>
      <c r="JWL379" s="638"/>
      <c r="JWM379" s="638"/>
      <c r="JWN379" s="637"/>
      <c r="JWO379" s="638"/>
      <c r="JWP379" s="638"/>
      <c r="JWQ379" s="638"/>
      <c r="JWR379" s="638"/>
      <c r="JWS379" s="638"/>
      <c r="JWT379" s="638"/>
      <c r="JWU379" s="637"/>
      <c r="JWV379" s="638"/>
      <c r="JWW379" s="638"/>
      <c r="JWX379" s="638"/>
      <c r="JWY379" s="638"/>
      <c r="JWZ379" s="638"/>
      <c r="JXA379" s="638"/>
      <c r="JXB379" s="637"/>
      <c r="JXC379" s="638"/>
      <c r="JXD379" s="638"/>
      <c r="JXE379" s="638"/>
      <c r="JXF379" s="638"/>
      <c r="JXG379" s="638"/>
      <c r="JXH379" s="638"/>
      <c r="JXI379" s="637"/>
      <c r="JXJ379" s="638"/>
      <c r="JXK379" s="638"/>
      <c r="JXL379" s="638"/>
      <c r="JXM379" s="638"/>
      <c r="JXN379" s="638"/>
      <c r="JXO379" s="638"/>
      <c r="JXP379" s="637"/>
      <c r="JXQ379" s="638"/>
      <c r="JXR379" s="638"/>
      <c r="JXS379" s="638"/>
      <c r="JXT379" s="638"/>
      <c r="JXU379" s="638"/>
      <c r="JXV379" s="638"/>
      <c r="JXW379" s="637"/>
      <c r="JXX379" s="638"/>
      <c r="JXY379" s="638"/>
      <c r="JXZ379" s="638"/>
      <c r="JYA379" s="638"/>
      <c r="JYB379" s="638"/>
      <c r="JYC379" s="638"/>
      <c r="JYD379" s="637"/>
      <c r="JYE379" s="638"/>
      <c r="JYF379" s="638"/>
      <c r="JYG379" s="638"/>
      <c r="JYH379" s="638"/>
      <c r="JYI379" s="638"/>
      <c r="JYJ379" s="638"/>
      <c r="JYK379" s="637"/>
      <c r="JYL379" s="638"/>
      <c r="JYM379" s="638"/>
      <c r="JYN379" s="638"/>
      <c r="JYO379" s="638"/>
      <c r="JYP379" s="638"/>
      <c r="JYQ379" s="638"/>
      <c r="JYR379" s="637"/>
      <c r="JYS379" s="638"/>
      <c r="JYT379" s="638"/>
      <c r="JYU379" s="638"/>
      <c r="JYV379" s="638"/>
      <c r="JYW379" s="638"/>
      <c r="JYX379" s="638"/>
      <c r="JYY379" s="637"/>
      <c r="JYZ379" s="638"/>
      <c r="JZA379" s="638"/>
      <c r="JZB379" s="638"/>
      <c r="JZC379" s="638"/>
      <c r="JZD379" s="638"/>
      <c r="JZE379" s="638"/>
      <c r="JZF379" s="637"/>
      <c r="JZG379" s="638"/>
      <c r="JZH379" s="638"/>
      <c r="JZI379" s="638"/>
      <c r="JZJ379" s="638"/>
      <c r="JZK379" s="638"/>
      <c r="JZL379" s="638"/>
      <c r="JZM379" s="637"/>
      <c r="JZN379" s="638"/>
      <c r="JZO379" s="638"/>
      <c r="JZP379" s="638"/>
      <c r="JZQ379" s="638"/>
      <c r="JZR379" s="638"/>
      <c r="JZS379" s="638"/>
      <c r="JZT379" s="637"/>
      <c r="JZU379" s="638"/>
      <c r="JZV379" s="638"/>
      <c r="JZW379" s="638"/>
      <c r="JZX379" s="638"/>
      <c r="JZY379" s="638"/>
      <c r="JZZ379" s="638"/>
      <c r="KAA379" s="637"/>
      <c r="KAB379" s="638"/>
      <c r="KAC379" s="638"/>
      <c r="KAD379" s="638"/>
      <c r="KAE379" s="638"/>
      <c r="KAF379" s="638"/>
      <c r="KAG379" s="638"/>
      <c r="KAH379" s="637"/>
      <c r="KAI379" s="638"/>
      <c r="KAJ379" s="638"/>
      <c r="KAK379" s="638"/>
      <c r="KAL379" s="638"/>
      <c r="KAM379" s="638"/>
      <c r="KAN379" s="638"/>
      <c r="KAO379" s="637"/>
      <c r="KAP379" s="638"/>
      <c r="KAQ379" s="638"/>
      <c r="KAR379" s="638"/>
      <c r="KAS379" s="638"/>
      <c r="KAT379" s="638"/>
      <c r="KAU379" s="638"/>
      <c r="KAV379" s="637"/>
      <c r="KAW379" s="638"/>
      <c r="KAX379" s="638"/>
      <c r="KAY379" s="638"/>
      <c r="KAZ379" s="638"/>
      <c r="KBA379" s="638"/>
      <c r="KBB379" s="638"/>
      <c r="KBC379" s="637"/>
      <c r="KBD379" s="638"/>
      <c r="KBE379" s="638"/>
      <c r="KBF379" s="638"/>
      <c r="KBG379" s="638"/>
      <c r="KBH379" s="638"/>
      <c r="KBI379" s="638"/>
      <c r="KBJ379" s="637"/>
      <c r="KBK379" s="638"/>
      <c r="KBL379" s="638"/>
      <c r="KBM379" s="638"/>
      <c r="KBN379" s="638"/>
      <c r="KBO379" s="638"/>
      <c r="KBP379" s="638"/>
      <c r="KBQ379" s="637"/>
      <c r="KBR379" s="638"/>
      <c r="KBS379" s="638"/>
      <c r="KBT379" s="638"/>
      <c r="KBU379" s="638"/>
      <c r="KBV379" s="638"/>
      <c r="KBW379" s="638"/>
      <c r="KBX379" s="637"/>
      <c r="KBY379" s="638"/>
      <c r="KBZ379" s="638"/>
      <c r="KCA379" s="638"/>
      <c r="KCB379" s="638"/>
      <c r="KCC379" s="638"/>
      <c r="KCD379" s="638"/>
      <c r="KCE379" s="637"/>
      <c r="KCF379" s="638"/>
      <c r="KCG379" s="638"/>
      <c r="KCH379" s="638"/>
      <c r="KCI379" s="638"/>
      <c r="KCJ379" s="638"/>
      <c r="KCK379" s="638"/>
      <c r="KCL379" s="637"/>
      <c r="KCM379" s="638"/>
      <c r="KCN379" s="638"/>
      <c r="KCO379" s="638"/>
      <c r="KCP379" s="638"/>
      <c r="KCQ379" s="638"/>
      <c r="KCR379" s="638"/>
      <c r="KCS379" s="637"/>
      <c r="KCT379" s="638"/>
      <c r="KCU379" s="638"/>
      <c r="KCV379" s="638"/>
      <c r="KCW379" s="638"/>
      <c r="KCX379" s="638"/>
      <c r="KCY379" s="638"/>
      <c r="KCZ379" s="637"/>
      <c r="KDA379" s="638"/>
      <c r="KDB379" s="638"/>
      <c r="KDC379" s="638"/>
      <c r="KDD379" s="638"/>
      <c r="KDE379" s="638"/>
      <c r="KDF379" s="638"/>
      <c r="KDG379" s="637"/>
      <c r="KDH379" s="638"/>
      <c r="KDI379" s="638"/>
      <c r="KDJ379" s="638"/>
      <c r="KDK379" s="638"/>
      <c r="KDL379" s="638"/>
      <c r="KDM379" s="638"/>
      <c r="KDN379" s="637"/>
      <c r="KDO379" s="638"/>
      <c r="KDP379" s="638"/>
      <c r="KDQ379" s="638"/>
      <c r="KDR379" s="638"/>
      <c r="KDS379" s="638"/>
      <c r="KDT379" s="638"/>
      <c r="KDU379" s="637"/>
      <c r="KDV379" s="638"/>
      <c r="KDW379" s="638"/>
      <c r="KDX379" s="638"/>
      <c r="KDY379" s="638"/>
      <c r="KDZ379" s="638"/>
      <c r="KEA379" s="638"/>
      <c r="KEB379" s="637"/>
      <c r="KEC379" s="638"/>
      <c r="KED379" s="638"/>
      <c r="KEE379" s="638"/>
      <c r="KEF379" s="638"/>
      <c r="KEG379" s="638"/>
      <c r="KEH379" s="638"/>
      <c r="KEI379" s="637"/>
      <c r="KEJ379" s="638"/>
      <c r="KEK379" s="638"/>
      <c r="KEL379" s="638"/>
      <c r="KEM379" s="638"/>
      <c r="KEN379" s="638"/>
      <c r="KEO379" s="638"/>
      <c r="KEP379" s="637"/>
      <c r="KEQ379" s="638"/>
      <c r="KER379" s="638"/>
      <c r="KES379" s="638"/>
      <c r="KET379" s="638"/>
      <c r="KEU379" s="638"/>
      <c r="KEV379" s="638"/>
      <c r="KEW379" s="637"/>
      <c r="KEX379" s="638"/>
      <c r="KEY379" s="638"/>
      <c r="KEZ379" s="638"/>
      <c r="KFA379" s="638"/>
      <c r="KFB379" s="638"/>
      <c r="KFC379" s="638"/>
      <c r="KFD379" s="637"/>
      <c r="KFE379" s="638"/>
      <c r="KFF379" s="638"/>
      <c r="KFG379" s="638"/>
      <c r="KFH379" s="638"/>
      <c r="KFI379" s="638"/>
      <c r="KFJ379" s="638"/>
      <c r="KFK379" s="637"/>
      <c r="KFL379" s="638"/>
      <c r="KFM379" s="638"/>
      <c r="KFN379" s="638"/>
      <c r="KFO379" s="638"/>
      <c r="KFP379" s="638"/>
      <c r="KFQ379" s="638"/>
      <c r="KFR379" s="637"/>
      <c r="KFS379" s="638"/>
      <c r="KFT379" s="638"/>
      <c r="KFU379" s="638"/>
      <c r="KFV379" s="638"/>
      <c r="KFW379" s="638"/>
      <c r="KFX379" s="638"/>
      <c r="KFY379" s="637"/>
      <c r="KFZ379" s="638"/>
      <c r="KGA379" s="638"/>
      <c r="KGB379" s="638"/>
      <c r="KGC379" s="638"/>
      <c r="KGD379" s="638"/>
      <c r="KGE379" s="638"/>
      <c r="KGF379" s="637"/>
      <c r="KGG379" s="638"/>
      <c r="KGH379" s="638"/>
      <c r="KGI379" s="638"/>
      <c r="KGJ379" s="638"/>
      <c r="KGK379" s="638"/>
      <c r="KGL379" s="638"/>
      <c r="KGM379" s="637"/>
      <c r="KGN379" s="638"/>
      <c r="KGO379" s="638"/>
      <c r="KGP379" s="638"/>
      <c r="KGQ379" s="638"/>
      <c r="KGR379" s="638"/>
      <c r="KGS379" s="638"/>
      <c r="KGT379" s="637"/>
      <c r="KGU379" s="638"/>
      <c r="KGV379" s="638"/>
      <c r="KGW379" s="638"/>
      <c r="KGX379" s="638"/>
      <c r="KGY379" s="638"/>
      <c r="KGZ379" s="638"/>
      <c r="KHA379" s="637"/>
      <c r="KHB379" s="638"/>
      <c r="KHC379" s="638"/>
      <c r="KHD379" s="638"/>
      <c r="KHE379" s="638"/>
      <c r="KHF379" s="638"/>
      <c r="KHG379" s="638"/>
      <c r="KHH379" s="637"/>
      <c r="KHI379" s="638"/>
      <c r="KHJ379" s="638"/>
      <c r="KHK379" s="638"/>
      <c r="KHL379" s="638"/>
      <c r="KHM379" s="638"/>
      <c r="KHN379" s="638"/>
      <c r="KHO379" s="637"/>
      <c r="KHP379" s="638"/>
      <c r="KHQ379" s="638"/>
      <c r="KHR379" s="638"/>
      <c r="KHS379" s="638"/>
      <c r="KHT379" s="638"/>
      <c r="KHU379" s="638"/>
      <c r="KHV379" s="637"/>
      <c r="KHW379" s="638"/>
      <c r="KHX379" s="638"/>
      <c r="KHY379" s="638"/>
      <c r="KHZ379" s="638"/>
      <c r="KIA379" s="638"/>
      <c r="KIB379" s="638"/>
      <c r="KIC379" s="637"/>
      <c r="KID379" s="638"/>
      <c r="KIE379" s="638"/>
      <c r="KIF379" s="638"/>
      <c r="KIG379" s="638"/>
      <c r="KIH379" s="638"/>
      <c r="KII379" s="638"/>
      <c r="KIJ379" s="637"/>
      <c r="KIK379" s="638"/>
      <c r="KIL379" s="638"/>
      <c r="KIM379" s="638"/>
      <c r="KIN379" s="638"/>
      <c r="KIO379" s="638"/>
      <c r="KIP379" s="638"/>
      <c r="KIQ379" s="637"/>
      <c r="KIR379" s="638"/>
      <c r="KIS379" s="638"/>
      <c r="KIT379" s="638"/>
      <c r="KIU379" s="638"/>
      <c r="KIV379" s="638"/>
      <c r="KIW379" s="638"/>
      <c r="KIX379" s="637"/>
      <c r="KIY379" s="638"/>
      <c r="KIZ379" s="638"/>
      <c r="KJA379" s="638"/>
      <c r="KJB379" s="638"/>
      <c r="KJC379" s="638"/>
      <c r="KJD379" s="638"/>
      <c r="KJE379" s="637"/>
      <c r="KJF379" s="638"/>
      <c r="KJG379" s="638"/>
      <c r="KJH379" s="638"/>
      <c r="KJI379" s="638"/>
      <c r="KJJ379" s="638"/>
      <c r="KJK379" s="638"/>
      <c r="KJL379" s="637"/>
      <c r="KJM379" s="638"/>
      <c r="KJN379" s="638"/>
      <c r="KJO379" s="638"/>
      <c r="KJP379" s="638"/>
      <c r="KJQ379" s="638"/>
      <c r="KJR379" s="638"/>
      <c r="KJS379" s="637"/>
      <c r="KJT379" s="638"/>
      <c r="KJU379" s="638"/>
      <c r="KJV379" s="638"/>
      <c r="KJW379" s="638"/>
      <c r="KJX379" s="638"/>
      <c r="KJY379" s="638"/>
      <c r="KJZ379" s="637"/>
      <c r="KKA379" s="638"/>
      <c r="KKB379" s="638"/>
      <c r="KKC379" s="638"/>
      <c r="KKD379" s="638"/>
      <c r="KKE379" s="638"/>
      <c r="KKF379" s="638"/>
      <c r="KKG379" s="637"/>
      <c r="KKH379" s="638"/>
      <c r="KKI379" s="638"/>
      <c r="KKJ379" s="638"/>
      <c r="KKK379" s="638"/>
      <c r="KKL379" s="638"/>
      <c r="KKM379" s="638"/>
      <c r="KKN379" s="637"/>
      <c r="KKO379" s="638"/>
      <c r="KKP379" s="638"/>
      <c r="KKQ379" s="638"/>
      <c r="KKR379" s="638"/>
      <c r="KKS379" s="638"/>
      <c r="KKT379" s="638"/>
      <c r="KKU379" s="637"/>
      <c r="KKV379" s="638"/>
      <c r="KKW379" s="638"/>
      <c r="KKX379" s="638"/>
      <c r="KKY379" s="638"/>
      <c r="KKZ379" s="638"/>
      <c r="KLA379" s="638"/>
      <c r="KLB379" s="637"/>
      <c r="KLC379" s="638"/>
      <c r="KLD379" s="638"/>
      <c r="KLE379" s="638"/>
      <c r="KLF379" s="638"/>
      <c r="KLG379" s="638"/>
      <c r="KLH379" s="638"/>
      <c r="KLI379" s="637"/>
      <c r="KLJ379" s="638"/>
      <c r="KLK379" s="638"/>
      <c r="KLL379" s="638"/>
      <c r="KLM379" s="638"/>
      <c r="KLN379" s="638"/>
      <c r="KLO379" s="638"/>
      <c r="KLP379" s="637"/>
      <c r="KLQ379" s="638"/>
      <c r="KLR379" s="638"/>
      <c r="KLS379" s="638"/>
      <c r="KLT379" s="638"/>
      <c r="KLU379" s="638"/>
      <c r="KLV379" s="638"/>
      <c r="KLW379" s="637"/>
      <c r="KLX379" s="638"/>
      <c r="KLY379" s="638"/>
      <c r="KLZ379" s="638"/>
      <c r="KMA379" s="638"/>
      <c r="KMB379" s="638"/>
      <c r="KMC379" s="638"/>
      <c r="KMD379" s="637"/>
      <c r="KME379" s="638"/>
      <c r="KMF379" s="638"/>
      <c r="KMG379" s="638"/>
      <c r="KMH379" s="638"/>
      <c r="KMI379" s="638"/>
      <c r="KMJ379" s="638"/>
      <c r="KMK379" s="637"/>
      <c r="KML379" s="638"/>
      <c r="KMM379" s="638"/>
      <c r="KMN379" s="638"/>
      <c r="KMO379" s="638"/>
      <c r="KMP379" s="638"/>
      <c r="KMQ379" s="638"/>
      <c r="KMR379" s="637"/>
      <c r="KMS379" s="638"/>
      <c r="KMT379" s="638"/>
      <c r="KMU379" s="638"/>
      <c r="KMV379" s="638"/>
      <c r="KMW379" s="638"/>
      <c r="KMX379" s="638"/>
      <c r="KMY379" s="637"/>
      <c r="KMZ379" s="638"/>
      <c r="KNA379" s="638"/>
      <c r="KNB379" s="638"/>
      <c r="KNC379" s="638"/>
      <c r="KND379" s="638"/>
      <c r="KNE379" s="638"/>
      <c r="KNF379" s="637"/>
      <c r="KNG379" s="638"/>
      <c r="KNH379" s="638"/>
      <c r="KNI379" s="638"/>
      <c r="KNJ379" s="638"/>
      <c r="KNK379" s="638"/>
      <c r="KNL379" s="638"/>
      <c r="KNM379" s="637"/>
      <c r="KNN379" s="638"/>
      <c r="KNO379" s="638"/>
      <c r="KNP379" s="638"/>
      <c r="KNQ379" s="638"/>
      <c r="KNR379" s="638"/>
      <c r="KNS379" s="638"/>
      <c r="KNT379" s="637"/>
      <c r="KNU379" s="638"/>
      <c r="KNV379" s="638"/>
      <c r="KNW379" s="638"/>
      <c r="KNX379" s="638"/>
      <c r="KNY379" s="638"/>
      <c r="KNZ379" s="638"/>
      <c r="KOA379" s="637"/>
      <c r="KOB379" s="638"/>
      <c r="KOC379" s="638"/>
      <c r="KOD379" s="638"/>
      <c r="KOE379" s="638"/>
      <c r="KOF379" s="638"/>
      <c r="KOG379" s="638"/>
      <c r="KOH379" s="637"/>
      <c r="KOI379" s="638"/>
      <c r="KOJ379" s="638"/>
      <c r="KOK379" s="638"/>
      <c r="KOL379" s="638"/>
      <c r="KOM379" s="638"/>
      <c r="KON379" s="638"/>
      <c r="KOO379" s="637"/>
      <c r="KOP379" s="638"/>
      <c r="KOQ379" s="638"/>
      <c r="KOR379" s="638"/>
      <c r="KOS379" s="638"/>
      <c r="KOT379" s="638"/>
      <c r="KOU379" s="638"/>
      <c r="KOV379" s="637"/>
      <c r="KOW379" s="638"/>
      <c r="KOX379" s="638"/>
      <c r="KOY379" s="638"/>
      <c r="KOZ379" s="638"/>
      <c r="KPA379" s="638"/>
      <c r="KPB379" s="638"/>
      <c r="KPC379" s="637"/>
      <c r="KPD379" s="638"/>
      <c r="KPE379" s="638"/>
      <c r="KPF379" s="638"/>
      <c r="KPG379" s="638"/>
      <c r="KPH379" s="638"/>
      <c r="KPI379" s="638"/>
      <c r="KPJ379" s="637"/>
      <c r="KPK379" s="638"/>
      <c r="KPL379" s="638"/>
      <c r="KPM379" s="638"/>
      <c r="KPN379" s="638"/>
      <c r="KPO379" s="638"/>
      <c r="KPP379" s="638"/>
      <c r="KPQ379" s="637"/>
      <c r="KPR379" s="638"/>
      <c r="KPS379" s="638"/>
      <c r="KPT379" s="638"/>
      <c r="KPU379" s="638"/>
      <c r="KPV379" s="638"/>
      <c r="KPW379" s="638"/>
      <c r="KPX379" s="637"/>
      <c r="KPY379" s="638"/>
      <c r="KPZ379" s="638"/>
      <c r="KQA379" s="638"/>
      <c r="KQB379" s="638"/>
      <c r="KQC379" s="638"/>
      <c r="KQD379" s="638"/>
      <c r="KQE379" s="637"/>
      <c r="KQF379" s="638"/>
      <c r="KQG379" s="638"/>
      <c r="KQH379" s="638"/>
      <c r="KQI379" s="638"/>
      <c r="KQJ379" s="638"/>
      <c r="KQK379" s="638"/>
      <c r="KQL379" s="637"/>
      <c r="KQM379" s="638"/>
      <c r="KQN379" s="638"/>
      <c r="KQO379" s="638"/>
      <c r="KQP379" s="638"/>
      <c r="KQQ379" s="638"/>
      <c r="KQR379" s="638"/>
      <c r="KQS379" s="637"/>
      <c r="KQT379" s="638"/>
      <c r="KQU379" s="638"/>
      <c r="KQV379" s="638"/>
      <c r="KQW379" s="638"/>
      <c r="KQX379" s="638"/>
      <c r="KQY379" s="638"/>
      <c r="KQZ379" s="637"/>
      <c r="KRA379" s="638"/>
      <c r="KRB379" s="638"/>
      <c r="KRC379" s="638"/>
      <c r="KRD379" s="638"/>
      <c r="KRE379" s="638"/>
      <c r="KRF379" s="638"/>
      <c r="KRG379" s="637"/>
      <c r="KRH379" s="638"/>
      <c r="KRI379" s="638"/>
      <c r="KRJ379" s="638"/>
      <c r="KRK379" s="638"/>
      <c r="KRL379" s="638"/>
      <c r="KRM379" s="638"/>
      <c r="KRN379" s="637"/>
      <c r="KRO379" s="638"/>
      <c r="KRP379" s="638"/>
      <c r="KRQ379" s="638"/>
      <c r="KRR379" s="638"/>
      <c r="KRS379" s="638"/>
      <c r="KRT379" s="638"/>
      <c r="KRU379" s="637"/>
      <c r="KRV379" s="638"/>
      <c r="KRW379" s="638"/>
      <c r="KRX379" s="638"/>
      <c r="KRY379" s="638"/>
      <c r="KRZ379" s="638"/>
      <c r="KSA379" s="638"/>
      <c r="KSB379" s="637"/>
      <c r="KSC379" s="638"/>
      <c r="KSD379" s="638"/>
      <c r="KSE379" s="638"/>
      <c r="KSF379" s="638"/>
      <c r="KSG379" s="638"/>
      <c r="KSH379" s="638"/>
      <c r="KSI379" s="637"/>
      <c r="KSJ379" s="638"/>
      <c r="KSK379" s="638"/>
      <c r="KSL379" s="638"/>
      <c r="KSM379" s="638"/>
      <c r="KSN379" s="638"/>
      <c r="KSO379" s="638"/>
      <c r="KSP379" s="637"/>
      <c r="KSQ379" s="638"/>
      <c r="KSR379" s="638"/>
      <c r="KSS379" s="638"/>
      <c r="KST379" s="638"/>
      <c r="KSU379" s="638"/>
      <c r="KSV379" s="638"/>
      <c r="KSW379" s="637"/>
      <c r="KSX379" s="638"/>
      <c r="KSY379" s="638"/>
      <c r="KSZ379" s="638"/>
      <c r="KTA379" s="638"/>
      <c r="KTB379" s="638"/>
      <c r="KTC379" s="638"/>
      <c r="KTD379" s="637"/>
      <c r="KTE379" s="638"/>
      <c r="KTF379" s="638"/>
      <c r="KTG379" s="638"/>
      <c r="KTH379" s="638"/>
      <c r="KTI379" s="638"/>
      <c r="KTJ379" s="638"/>
      <c r="KTK379" s="637"/>
      <c r="KTL379" s="638"/>
      <c r="KTM379" s="638"/>
      <c r="KTN379" s="638"/>
      <c r="KTO379" s="638"/>
      <c r="KTP379" s="638"/>
      <c r="KTQ379" s="638"/>
      <c r="KTR379" s="637"/>
      <c r="KTS379" s="638"/>
      <c r="KTT379" s="638"/>
      <c r="KTU379" s="638"/>
      <c r="KTV379" s="638"/>
      <c r="KTW379" s="638"/>
      <c r="KTX379" s="638"/>
      <c r="KTY379" s="637"/>
      <c r="KTZ379" s="638"/>
      <c r="KUA379" s="638"/>
      <c r="KUB379" s="638"/>
      <c r="KUC379" s="638"/>
      <c r="KUD379" s="638"/>
      <c r="KUE379" s="638"/>
      <c r="KUF379" s="637"/>
      <c r="KUG379" s="638"/>
      <c r="KUH379" s="638"/>
      <c r="KUI379" s="638"/>
      <c r="KUJ379" s="638"/>
      <c r="KUK379" s="638"/>
      <c r="KUL379" s="638"/>
      <c r="KUM379" s="637"/>
      <c r="KUN379" s="638"/>
      <c r="KUO379" s="638"/>
      <c r="KUP379" s="638"/>
      <c r="KUQ379" s="638"/>
      <c r="KUR379" s="638"/>
      <c r="KUS379" s="638"/>
      <c r="KUT379" s="637"/>
      <c r="KUU379" s="638"/>
      <c r="KUV379" s="638"/>
      <c r="KUW379" s="638"/>
      <c r="KUX379" s="638"/>
      <c r="KUY379" s="638"/>
      <c r="KUZ379" s="638"/>
      <c r="KVA379" s="637"/>
      <c r="KVB379" s="638"/>
      <c r="KVC379" s="638"/>
      <c r="KVD379" s="638"/>
      <c r="KVE379" s="638"/>
      <c r="KVF379" s="638"/>
      <c r="KVG379" s="638"/>
      <c r="KVH379" s="637"/>
      <c r="KVI379" s="638"/>
      <c r="KVJ379" s="638"/>
      <c r="KVK379" s="638"/>
      <c r="KVL379" s="638"/>
      <c r="KVM379" s="638"/>
      <c r="KVN379" s="638"/>
      <c r="KVO379" s="637"/>
      <c r="KVP379" s="638"/>
      <c r="KVQ379" s="638"/>
      <c r="KVR379" s="638"/>
      <c r="KVS379" s="638"/>
      <c r="KVT379" s="638"/>
      <c r="KVU379" s="638"/>
      <c r="KVV379" s="637"/>
      <c r="KVW379" s="638"/>
      <c r="KVX379" s="638"/>
      <c r="KVY379" s="638"/>
      <c r="KVZ379" s="638"/>
      <c r="KWA379" s="638"/>
      <c r="KWB379" s="638"/>
      <c r="KWC379" s="637"/>
      <c r="KWD379" s="638"/>
      <c r="KWE379" s="638"/>
      <c r="KWF379" s="638"/>
      <c r="KWG379" s="638"/>
      <c r="KWH379" s="638"/>
      <c r="KWI379" s="638"/>
      <c r="KWJ379" s="637"/>
      <c r="KWK379" s="638"/>
      <c r="KWL379" s="638"/>
      <c r="KWM379" s="638"/>
      <c r="KWN379" s="638"/>
      <c r="KWO379" s="638"/>
      <c r="KWP379" s="638"/>
      <c r="KWQ379" s="637"/>
      <c r="KWR379" s="638"/>
      <c r="KWS379" s="638"/>
      <c r="KWT379" s="638"/>
      <c r="KWU379" s="638"/>
      <c r="KWV379" s="638"/>
      <c r="KWW379" s="638"/>
      <c r="KWX379" s="637"/>
      <c r="KWY379" s="638"/>
      <c r="KWZ379" s="638"/>
      <c r="KXA379" s="638"/>
      <c r="KXB379" s="638"/>
      <c r="KXC379" s="638"/>
      <c r="KXD379" s="638"/>
      <c r="KXE379" s="637"/>
      <c r="KXF379" s="638"/>
      <c r="KXG379" s="638"/>
      <c r="KXH379" s="638"/>
      <c r="KXI379" s="638"/>
      <c r="KXJ379" s="638"/>
      <c r="KXK379" s="638"/>
      <c r="KXL379" s="637"/>
      <c r="KXM379" s="638"/>
      <c r="KXN379" s="638"/>
      <c r="KXO379" s="638"/>
      <c r="KXP379" s="638"/>
      <c r="KXQ379" s="638"/>
      <c r="KXR379" s="638"/>
      <c r="KXS379" s="637"/>
      <c r="KXT379" s="638"/>
      <c r="KXU379" s="638"/>
      <c r="KXV379" s="638"/>
      <c r="KXW379" s="638"/>
      <c r="KXX379" s="638"/>
      <c r="KXY379" s="638"/>
      <c r="KXZ379" s="637"/>
      <c r="KYA379" s="638"/>
      <c r="KYB379" s="638"/>
      <c r="KYC379" s="638"/>
      <c r="KYD379" s="638"/>
      <c r="KYE379" s="638"/>
      <c r="KYF379" s="638"/>
      <c r="KYG379" s="637"/>
      <c r="KYH379" s="638"/>
      <c r="KYI379" s="638"/>
      <c r="KYJ379" s="638"/>
      <c r="KYK379" s="638"/>
      <c r="KYL379" s="638"/>
      <c r="KYM379" s="638"/>
      <c r="KYN379" s="637"/>
      <c r="KYO379" s="638"/>
      <c r="KYP379" s="638"/>
      <c r="KYQ379" s="638"/>
      <c r="KYR379" s="638"/>
      <c r="KYS379" s="638"/>
      <c r="KYT379" s="638"/>
      <c r="KYU379" s="637"/>
      <c r="KYV379" s="638"/>
      <c r="KYW379" s="638"/>
      <c r="KYX379" s="638"/>
      <c r="KYY379" s="638"/>
      <c r="KYZ379" s="638"/>
      <c r="KZA379" s="638"/>
      <c r="KZB379" s="637"/>
      <c r="KZC379" s="638"/>
      <c r="KZD379" s="638"/>
      <c r="KZE379" s="638"/>
      <c r="KZF379" s="638"/>
      <c r="KZG379" s="638"/>
      <c r="KZH379" s="638"/>
      <c r="KZI379" s="637"/>
      <c r="KZJ379" s="638"/>
      <c r="KZK379" s="638"/>
      <c r="KZL379" s="638"/>
      <c r="KZM379" s="638"/>
      <c r="KZN379" s="638"/>
      <c r="KZO379" s="638"/>
      <c r="KZP379" s="637"/>
      <c r="KZQ379" s="638"/>
      <c r="KZR379" s="638"/>
      <c r="KZS379" s="638"/>
      <c r="KZT379" s="638"/>
      <c r="KZU379" s="638"/>
      <c r="KZV379" s="638"/>
      <c r="KZW379" s="637"/>
      <c r="KZX379" s="638"/>
      <c r="KZY379" s="638"/>
      <c r="KZZ379" s="638"/>
      <c r="LAA379" s="638"/>
      <c r="LAB379" s="638"/>
      <c r="LAC379" s="638"/>
      <c r="LAD379" s="637"/>
      <c r="LAE379" s="638"/>
      <c r="LAF379" s="638"/>
      <c r="LAG379" s="638"/>
      <c r="LAH379" s="638"/>
      <c r="LAI379" s="638"/>
      <c r="LAJ379" s="638"/>
      <c r="LAK379" s="637"/>
      <c r="LAL379" s="638"/>
      <c r="LAM379" s="638"/>
      <c r="LAN379" s="638"/>
      <c r="LAO379" s="638"/>
      <c r="LAP379" s="638"/>
      <c r="LAQ379" s="638"/>
      <c r="LAR379" s="637"/>
      <c r="LAS379" s="638"/>
      <c r="LAT379" s="638"/>
      <c r="LAU379" s="638"/>
      <c r="LAV379" s="638"/>
      <c r="LAW379" s="638"/>
      <c r="LAX379" s="638"/>
      <c r="LAY379" s="637"/>
      <c r="LAZ379" s="638"/>
      <c r="LBA379" s="638"/>
      <c r="LBB379" s="638"/>
      <c r="LBC379" s="638"/>
      <c r="LBD379" s="638"/>
      <c r="LBE379" s="638"/>
      <c r="LBF379" s="637"/>
      <c r="LBG379" s="638"/>
      <c r="LBH379" s="638"/>
      <c r="LBI379" s="638"/>
      <c r="LBJ379" s="638"/>
      <c r="LBK379" s="638"/>
      <c r="LBL379" s="638"/>
      <c r="LBM379" s="637"/>
      <c r="LBN379" s="638"/>
      <c r="LBO379" s="638"/>
      <c r="LBP379" s="638"/>
      <c r="LBQ379" s="638"/>
      <c r="LBR379" s="638"/>
      <c r="LBS379" s="638"/>
      <c r="LBT379" s="637"/>
      <c r="LBU379" s="638"/>
      <c r="LBV379" s="638"/>
      <c r="LBW379" s="638"/>
      <c r="LBX379" s="638"/>
      <c r="LBY379" s="638"/>
      <c r="LBZ379" s="638"/>
      <c r="LCA379" s="637"/>
      <c r="LCB379" s="638"/>
      <c r="LCC379" s="638"/>
      <c r="LCD379" s="638"/>
      <c r="LCE379" s="638"/>
      <c r="LCF379" s="638"/>
      <c r="LCG379" s="638"/>
      <c r="LCH379" s="637"/>
      <c r="LCI379" s="638"/>
      <c r="LCJ379" s="638"/>
      <c r="LCK379" s="638"/>
      <c r="LCL379" s="638"/>
      <c r="LCM379" s="638"/>
      <c r="LCN379" s="638"/>
      <c r="LCO379" s="637"/>
      <c r="LCP379" s="638"/>
      <c r="LCQ379" s="638"/>
      <c r="LCR379" s="638"/>
      <c r="LCS379" s="638"/>
      <c r="LCT379" s="638"/>
      <c r="LCU379" s="638"/>
      <c r="LCV379" s="637"/>
      <c r="LCW379" s="638"/>
      <c r="LCX379" s="638"/>
      <c r="LCY379" s="638"/>
      <c r="LCZ379" s="638"/>
      <c r="LDA379" s="638"/>
      <c r="LDB379" s="638"/>
      <c r="LDC379" s="637"/>
      <c r="LDD379" s="638"/>
      <c r="LDE379" s="638"/>
      <c r="LDF379" s="638"/>
      <c r="LDG379" s="638"/>
      <c r="LDH379" s="638"/>
      <c r="LDI379" s="638"/>
      <c r="LDJ379" s="637"/>
      <c r="LDK379" s="638"/>
      <c r="LDL379" s="638"/>
      <c r="LDM379" s="638"/>
      <c r="LDN379" s="638"/>
      <c r="LDO379" s="638"/>
      <c r="LDP379" s="638"/>
      <c r="LDQ379" s="637"/>
      <c r="LDR379" s="638"/>
      <c r="LDS379" s="638"/>
      <c r="LDT379" s="638"/>
      <c r="LDU379" s="638"/>
      <c r="LDV379" s="638"/>
      <c r="LDW379" s="638"/>
      <c r="LDX379" s="637"/>
      <c r="LDY379" s="638"/>
      <c r="LDZ379" s="638"/>
      <c r="LEA379" s="638"/>
      <c r="LEB379" s="638"/>
      <c r="LEC379" s="638"/>
      <c r="LED379" s="638"/>
      <c r="LEE379" s="637"/>
      <c r="LEF379" s="638"/>
      <c r="LEG379" s="638"/>
      <c r="LEH379" s="638"/>
      <c r="LEI379" s="638"/>
      <c r="LEJ379" s="638"/>
      <c r="LEK379" s="638"/>
      <c r="LEL379" s="637"/>
      <c r="LEM379" s="638"/>
      <c r="LEN379" s="638"/>
      <c r="LEO379" s="638"/>
      <c r="LEP379" s="638"/>
      <c r="LEQ379" s="638"/>
      <c r="LER379" s="638"/>
      <c r="LES379" s="637"/>
      <c r="LET379" s="638"/>
      <c r="LEU379" s="638"/>
      <c r="LEV379" s="638"/>
      <c r="LEW379" s="638"/>
      <c r="LEX379" s="638"/>
      <c r="LEY379" s="638"/>
      <c r="LEZ379" s="637"/>
      <c r="LFA379" s="638"/>
      <c r="LFB379" s="638"/>
      <c r="LFC379" s="638"/>
      <c r="LFD379" s="638"/>
      <c r="LFE379" s="638"/>
      <c r="LFF379" s="638"/>
      <c r="LFG379" s="637"/>
      <c r="LFH379" s="638"/>
      <c r="LFI379" s="638"/>
      <c r="LFJ379" s="638"/>
      <c r="LFK379" s="638"/>
      <c r="LFL379" s="638"/>
      <c r="LFM379" s="638"/>
      <c r="LFN379" s="637"/>
      <c r="LFO379" s="638"/>
      <c r="LFP379" s="638"/>
      <c r="LFQ379" s="638"/>
      <c r="LFR379" s="638"/>
      <c r="LFS379" s="638"/>
      <c r="LFT379" s="638"/>
      <c r="LFU379" s="637"/>
      <c r="LFV379" s="638"/>
      <c r="LFW379" s="638"/>
      <c r="LFX379" s="638"/>
      <c r="LFY379" s="638"/>
      <c r="LFZ379" s="638"/>
      <c r="LGA379" s="638"/>
      <c r="LGB379" s="637"/>
      <c r="LGC379" s="638"/>
      <c r="LGD379" s="638"/>
      <c r="LGE379" s="638"/>
      <c r="LGF379" s="638"/>
      <c r="LGG379" s="638"/>
      <c r="LGH379" s="638"/>
      <c r="LGI379" s="637"/>
      <c r="LGJ379" s="638"/>
      <c r="LGK379" s="638"/>
      <c r="LGL379" s="638"/>
      <c r="LGM379" s="638"/>
      <c r="LGN379" s="638"/>
      <c r="LGO379" s="638"/>
      <c r="LGP379" s="637"/>
      <c r="LGQ379" s="638"/>
      <c r="LGR379" s="638"/>
      <c r="LGS379" s="638"/>
      <c r="LGT379" s="638"/>
      <c r="LGU379" s="638"/>
      <c r="LGV379" s="638"/>
      <c r="LGW379" s="637"/>
      <c r="LGX379" s="638"/>
      <c r="LGY379" s="638"/>
      <c r="LGZ379" s="638"/>
      <c r="LHA379" s="638"/>
      <c r="LHB379" s="638"/>
      <c r="LHC379" s="638"/>
      <c r="LHD379" s="637"/>
      <c r="LHE379" s="638"/>
      <c r="LHF379" s="638"/>
      <c r="LHG379" s="638"/>
      <c r="LHH379" s="638"/>
      <c r="LHI379" s="638"/>
      <c r="LHJ379" s="638"/>
      <c r="LHK379" s="637"/>
      <c r="LHL379" s="638"/>
      <c r="LHM379" s="638"/>
      <c r="LHN379" s="638"/>
      <c r="LHO379" s="638"/>
      <c r="LHP379" s="638"/>
      <c r="LHQ379" s="638"/>
      <c r="LHR379" s="637"/>
      <c r="LHS379" s="638"/>
      <c r="LHT379" s="638"/>
      <c r="LHU379" s="638"/>
      <c r="LHV379" s="638"/>
      <c r="LHW379" s="638"/>
      <c r="LHX379" s="638"/>
      <c r="LHY379" s="637"/>
      <c r="LHZ379" s="638"/>
      <c r="LIA379" s="638"/>
      <c r="LIB379" s="638"/>
      <c r="LIC379" s="638"/>
      <c r="LID379" s="638"/>
      <c r="LIE379" s="638"/>
      <c r="LIF379" s="637"/>
      <c r="LIG379" s="638"/>
      <c r="LIH379" s="638"/>
      <c r="LII379" s="638"/>
      <c r="LIJ379" s="638"/>
      <c r="LIK379" s="638"/>
      <c r="LIL379" s="638"/>
      <c r="LIM379" s="637"/>
      <c r="LIN379" s="638"/>
      <c r="LIO379" s="638"/>
      <c r="LIP379" s="638"/>
      <c r="LIQ379" s="638"/>
      <c r="LIR379" s="638"/>
      <c r="LIS379" s="638"/>
      <c r="LIT379" s="637"/>
      <c r="LIU379" s="638"/>
      <c r="LIV379" s="638"/>
      <c r="LIW379" s="638"/>
      <c r="LIX379" s="638"/>
      <c r="LIY379" s="638"/>
      <c r="LIZ379" s="638"/>
      <c r="LJA379" s="637"/>
      <c r="LJB379" s="638"/>
      <c r="LJC379" s="638"/>
      <c r="LJD379" s="638"/>
      <c r="LJE379" s="638"/>
      <c r="LJF379" s="638"/>
      <c r="LJG379" s="638"/>
      <c r="LJH379" s="637"/>
      <c r="LJI379" s="638"/>
      <c r="LJJ379" s="638"/>
      <c r="LJK379" s="638"/>
      <c r="LJL379" s="638"/>
      <c r="LJM379" s="638"/>
      <c r="LJN379" s="638"/>
      <c r="LJO379" s="637"/>
      <c r="LJP379" s="638"/>
      <c r="LJQ379" s="638"/>
      <c r="LJR379" s="638"/>
      <c r="LJS379" s="638"/>
      <c r="LJT379" s="638"/>
      <c r="LJU379" s="638"/>
      <c r="LJV379" s="637"/>
      <c r="LJW379" s="638"/>
      <c r="LJX379" s="638"/>
      <c r="LJY379" s="638"/>
      <c r="LJZ379" s="638"/>
      <c r="LKA379" s="638"/>
      <c r="LKB379" s="638"/>
      <c r="LKC379" s="637"/>
      <c r="LKD379" s="638"/>
      <c r="LKE379" s="638"/>
      <c r="LKF379" s="638"/>
      <c r="LKG379" s="638"/>
      <c r="LKH379" s="638"/>
      <c r="LKI379" s="638"/>
      <c r="LKJ379" s="637"/>
      <c r="LKK379" s="638"/>
      <c r="LKL379" s="638"/>
      <c r="LKM379" s="638"/>
      <c r="LKN379" s="638"/>
      <c r="LKO379" s="638"/>
      <c r="LKP379" s="638"/>
      <c r="LKQ379" s="637"/>
      <c r="LKR379" s="638"/>
      <c r="LKS379" s="638"/>
      <c r="LKT379" s="638"/>
      <c r="LKU379" s="638"/>
      <c r="LKV379" s="638"/>
      <c r="LKW379" s="638"/>
      <c r="LKX379" s="637"/>
      <c r="LKY379" s="638"/>
      <c r="LKZ379" s="638"/>
      <c r="LLA379" s="638"/>
      <c r="LLB379" s="638"/>
      <c r="LLC379" s="638"/>
      <c r="LLD379" s="638"/>
      <c r="LLE379" s="637"/>
      <c r="LLF379" s="638"/>
      <c r="LLG379" s="638"/>
      <c r="LLH379" s="638"/>
      <c r="LLI379" s="638"/>
      <c r="LLJ379" s="638"/>
      <c r="LLK379" s="638"/>
      <c r="LLL379" s="637"/>
      <c r="LLM379" s="638"/>
      <c r="LLN379" s="638"/>
      <c r="LLO379" s="638"/>
      <c r="LLP379" s="638"/>
      <c r="LLQ379" s="638"/>
      <c r="LLR379" s="638"/>
      <c r="LLS379" s="637"/>
      <c r="LLT379" s="638"/>
      <c r="LLU379" s="638"/>
      <c r="LLV379" s="638"/>
      <c r="LLW379" s="638"/>
      <c r="LLX379" s="638"/>
      <c r="LLY379" s="638"/>
      <c r="LLZ379" s="637"/>
      <c r="LMA379" s="638"/>
      <c r="LMB379" s="638"/>
      <c r="LMC379" s="638"/>
      <c r="LMD379" s="638"/>
      <c r="LME379" s="638"/>
      <c r="LMF379" s="638"/>
      <c r="LMG379" s="637"/>
      <c r="LMH379" s="638"/>
      <c r="LMI379" s="638"/>
      <c r="LMJ379" s="638"/>
      <c r="LMK379" s="638"/>
      <c r="LML379" s="638"/>
      <c r="LMM379" s="638"/>
      <c r="LMN379" s="637"/>
      <c r="LMO379" s="638"/>
      <c r="LMP379" s="638"/>
      <c r="LMQ379" s="638"/>
      <c r="LMR379" s="638"/>
      <c r="LMS379" s="638"/>
      <c r="LMT379" s="638"/>
      <c r="LMU379" s="637"/>
      <c r="LMV379" s="638"/>
      <c r="LMW379" s="638"/>
      <c r="LMX379" s="638"/>
      <c r="LMY379" s="638"/>
      <c r="LMZ379" s="638"/>
      <c r="LNA379" s="638"/>
      <c r="LNB379" s="637"/>
      <c r="LNC379" s="638"/>
      <c r="LND379" s="638"/>
      <c r="LNE379" s="638"/>
      <c r="LNF379" s="638"/>
      <c r="LNG379" s="638"/>
      <c r="LNH379" s="638"/>
      <c r="LNI379" s="637"/>
      <c r="LNJ379" s="638"/>
      <c r="LNK379" s="638"/>
      <c r="LNL379" s="638"/>
      <c r="LNM379" s="638"/>
      <c r="LNN379" s="638"/>
      <c r="LNO379" s="638"/>
      <c r="LNP379" s="637"/>
      <c r="LNQ379" s="638"/>
      <c r="LNR379" s="638"/>
      <c r="LNS379" s="638"/>
      <c r="LNT379" s="638"/>
      <c r="LNU379" s="638"/>
      <c r="LNV379" s="638"/>
      <c r="LNW379" s="637"/>
      <c r="LNX379" s="638"/>
      <c r="LNY379" s="638"/>
      <c r="LNZ379" s="638"/>
      <c r="LOA379" s="638"/>
      <c r="LOB379" s="638"/>
      <c r="LOC379" s="638"/>
      <c r="LOD379" s="637"/>
      <c r="LOE379" s="638"/>
      <c r="LOF379" s="638"/>
      <c r="LOG379" s="638"/>
      <c r="LOH379" s="638"/>
      <c r="LOI379" s="638"/>
      <c r="LOJ379" s="638"/>
      <c r="LOK379" s="637"/>
      <c r="LOL379" s="638"/>
      <c r="LOM379" s="638"/>
      <c r="LON379" s="638"/>
      <c r="LOO379" s="638"/>
      <c r="LOP379" s="638"/>
      <c r="LOQ379" s="638"/>
      <c r="LOR379" s="637"/>
      <c r="LOS379" s="638"/>
      <c r="LOT379" s="638"/>
      <c r="LOU379" s="638"/>
      <c r="LOV379" s="638"/>
      <c r="LOW379" s="638"/>
      <c r="LOX379" s="638"/>
      <c r="LOY379" s="637"/>
      <c r="LOZ379" s="638"/>
      <c r="LPA379" s="638"/>
      <c r="LPB379" s="638"/>
      <c r="LPC379" s="638"/>
      <c r="LPD379" s="638"/>
      <c r="LPE379" s="638"/>
      <c r="LPF379" s="637"/>
      <c r="LPG379" s="638"/>
      <c r="LPH379" s="638"/>
      <c r="LPI379" s="638"/>
      <c r="LPJ379" s="638"/>
      <c r="LPK379" s="638"/>
      <c r="LPL379" s="638"/>
      <c r="LPM379" s="637"/>
      <c r="LPN379" s="638"/>
      <c r="LPO379" s="638"/>
      <c r="LPP379" s="638"/>
      <c r="LPQ379" s="638"/>
      <c r="LPR379" s="638"/>
      <c r="LPS379" s="638"/>
      <c r="LPT379" s="637"/>
      <c r="LPU379" s="638"/>
      <c r="LPV379" s="638"/>
      <c r="LPW379" s="638"/>
      <c r="LPX379" s="638"/>
      <c r="LPY379" s="638"/>
      <c r="LPZ379" s="638"/>
      <c r="LQA379" s="637"/>
      <c r="LQB379" s="638"/>
      <c r="LQC379" s="638"/>
      <c r="LQD379" s="638"/>
      <c r="LQE379" s="638"/>
      <c r="LQF379" s="638"/>
      <c r="LQG379" s="638"/>
      <c r="LQH379" s="637"/>
      <c r="LQI379" s="638"/>
      <c r="LQJ379" s="638"/>
      <c r="LQK379" s="638"/>
      <c r="LQL379" s="638"/>
      <c r="LQM379" s="638"/>
      <c r="LQN379" s="638"/>
      <c r="LQO379" s="637"/>
      <c r="LQP379" s="638"/>
      <c r="LQQ379" s="638"/>
      <c r="LQR379" s="638"/>
      <c r="LQS379" s="638"/>
      <c r="LQT379" s="638"/>
      <c r="LQU379" s="638"/>
      <c r="LQV379" s="637"/>
      <c r="LQW379" s="638"/>
      <c r="LQX379" s="638"/>
      <c r="LQY379" s="638"/>
      <c r="LQZ379" s="638"/>
      <c r="LRA379" s="638"/>
      <c r="LRB379" s="638"/>
      <c r="LRC379" s="637"/>
      <c r="LRD379" s="638"/>
      <c r="LRE379" s="638"/>
      <c r="LRF379" s="638"/>
      <c r="LRG379" s="638"/>
      <c r="LRH379" s="638"/>
      <c r="LRI379" s="638"/>
      <c r="LRJ379" s="637"/>
      <c r="LRK379" s="638"/>
      <c r="LRL379" s="638"/>
      <c r="LRM379" s="638"/>
      <c r="LRN379" s="638"/>
      <c r="LRO379" s="638"/>
      <c r="LRP379" s="638"/>
      <c r="LRQ379" s="637"/>
      <c r="LRR379" s="638"/>
      <c r="LRS379" s="638"/>
      <c r="LRT379" s="638"/>
      <c r="LRU379" s="638"/>
      <c r="LRV379" s="638"/>
      <c r="LRW379" s="638"/>
      <c r="LRX379" s="637"/>
      <c r="LRY379" s="638"/>
      <c r="LRZ379" s="638"/>
      <c r="LSA379" s="638"/>
      <c r="LSB379" s="638"/>
      <c r="LSC379" s="638"/>
      <c r="LSD379" s="638"/>
      <c r="LSE379" s="637"/>
      <c r="LSF379" s="638"/>
      <c r="LSG379" s="638"/>
      <c r="LSH379" s="638"/>
      <c r="LSI379" s="638"/>
      <c r="LSJ379" s="638"/>
      <c r="LSK379" s="638"/>
      <c r="LSL379" s="637"/>
      <c r="LSM379" s="638"/>
      <c r="LSN379" s="638"/>
      <c r="LSO379" s="638"/>
      <c r="LSP379" s="638"/>
      <c r="LSQ379" s="638"/>
      <c r="LSR379" s="638"/>
      <c r="LSS379" s="637"/>
      <c r="LST379" s="638"/>
      <c r="LSU379" s="638"/>
      <c r="LSV379" s="638"/>
      <c r="LSW379" s="638"/>
      <c r="LSX379" s="638"/>
      <c r="LSY379" s="638"/>
      <c r="LSZ379" s="637"/>
      <c r="LTA379" s="638"/>
      <c r="LTB379" s="638"/>
      <c r="LTC379" s="638"/>
      <c r="LTD379" s="638"/>
      <c r="LTE379" s="638"/>
      <c r="LTF379" s="638"/>
      <c r="LTG379" s="637"/>
      <c r="LTH379" s="638"/>
      <c r="LTI379" s="638"/>
      <c r="LTJ379" s="638"/>
      <c r="LTK379" s="638"/>
      <c r="LTL379" s="638"/>
      <c r="LTM379" s="638"/>
      <c r="LTN379" s="637"/>
      <c r="LTO379" s="638"/>
      <c r="LTP379" s="638"/>
      <c r="LTQ379" s="638"/>
      <c r="LTR379" s="638"/>
      <c r="LTS379" s="638"/>
      <c r="LTT379" s="638"/>
      <c r="LTU379" s="637"/>
      <c r="LTV379" s="638"/>
      <c r="LTW379" s="638"/>
      <c r="LTX379" s="638"/>
      <c r="LTY379" s="638"/>
      <c r="LTZ379" s="638"/>
      <c r="LUA379" s="638"/>
      <c r="LUB379" s="637"/>
      <c r="LUC379" s="638"/>
      <c r="LUD379" s="638"/>
      <c r="LUE379" s="638"/>
      <c r="LUF379" s="638"/>
      <c r="LUG379" s="638"/>
      <c r="LUH379" s="638"/>
      <c r="LUI379" s="637"/>
      <c r="LUJ379" s="638"/>
      <c r="LUK379" s="638"/>
      <c r="LUL379" s="638"/>
      <c r="LUM379" s="638"/>
      <c r="LUN379" s="638"/>
      <c r="LUO379" s="638"/>
      <c r="LUP379" s="637"/>
      <c r="LUQ379" s="638"/>
      <c r="LUR379" s="638"/>
      <c r="LUS379" s="638"/>
      <c r="LUT379" s="638"/>
      <c r="LUU379" s="638"/>
      <c r="LUV379" s="638"/>
      <c r="LUW379" s="637"/>
      <c r="LUX379" s="638"/>
      <c r="LUY379" s="638"/>
      <c r="LUZ379" s="638"/>
      <c r="LVA379" s="638"/>
      <c r="LVB379" s="638"/>
      <c r="LVC379" s="638"/>
      <c r="LVD379" s="637"/>
      <c r="LVE379" s="638"/>
      <c r="LVF379" s="638"/>
      <c r="LVG379" s="638"/>
      <c r="LVH379" s="638"/>
      <c r="LVI379" s="638"/>
      <c r="LVJ379" s="638"/>
      <c r="LVK379" s="637"/>
      <c r="LVL379" s="638"/>
      <c r="LVM379" s="638"/>
      <c r="LVN379" s="638"/>
      <c r="LVO379" s="638"/>
      <c r="LVP379" s="638"/>
      <c r="LVQ379" s="638"/>
      <c r="LVR379" s="637"/>
      <c r="LVS379" s="638"/>
      <c r="LVT379" s="638"/>
      <c r="LVU379" s="638"/>
      <c r="LVV379" s="638"/>
      <c r="LVW379" s="638"/>
      <c r="LVX379" s="638"/>
      <c r="LVY379" s="637"/>
      <c r="LVZ379" s="638"/>
      <c r="LWA379" s="638"/>
      <c r="LWB379" s="638"/>
      <c r="LWC379" s="638"/>
      <c r="LWD379" s="638"/>
      <c r="LWE379" s="638"/>
      <c r="LWF379" s="637"/>
      <c r="LWG379" s="638"/>
      <c r="LWH379" s="638"/>
      <c r="LWI379" s="638"/>
      <c r="LWJ379" s="638"/>
      <c r="LWK379" s="638"/>
      <c r="LWL379" s="638"/>
      <c r="LWM379" s="637"/>
      <c r="LWN379" s="638"/>
      <c r="LWO379" s="638"/>
      <c r="LWP379" s="638"/>
      <c r="LWQ379" s="638"/>
      <c r="LWR379" s="638"/>
      <c r="LWS379" s="638"/>
      <c r="LWT379" s="637"/>
      <c r="LWU379" s="638"/>
      <c r="LWV379" s="638"/>
      <c r="LWW379" s="638"/>
      <c r="LWX379" s="638"/>
      <c r="LWY379" s="638"/>
      <c r="LWZ379" s="638"/>
      <c r="LXA379" s="637"/>
      <c r="LXB379" s="638"/>
      <c r="LXC379" s="638"/>
      <c r="LXD379" s="638"/>
      <c r="LXE379" s="638"/>
      <c r="LXF379" s="638"/>
      <c r="LXG379" s="638"/>
      <c r="LXH379" s="637"/>
      <c r="LXI379" s="638"/>
      <c r="LXJ379" s="638"/>
      <c r="LXK379" s="638"/>
      <c r="LXL379" s="638"/>
      <c r="LXM379" s="638"/>
      <c r="LXN379" s="638"/>
      <c r="LXO379" s="637"/>
      <c r="LXP379" s="638"/>
      <c r="LXQ379" s="638"/>
      <c r="LXR379" s="638"/>
      <c r="LXS379" s="638"/>
      <c r="LXT379" s="638"/>
      <c r="LXU379" s="638"/>
      <c r="LXV379" s="637"/>
      <c r="LXW379" s="638"/>
      <c r="LXX379" s="638"/>
      <c r="LXY379" s="638"/>
      <c r="LXZ379" s="638"/>
      <c r="LYA379" s="638"/>
      <c r="LYB379" s="638"/>
      <c r="LYC379" s="637"/>
      <c r="LYD379" s="638"/>
      <c r="LYE379" s="638"/>
      <c r="LYF379" s="638"/>
      <c r="LYG379" s="638"/>
      <c r="LYH379" s="638"/>
      <c r="LYI379" s="638"/>
      <c r="LYJ379" s="637"/>
      <c r="LYK379" s="638"/>
      <c r="LYL379" s="638"/>
      <c r="LYM379" s="638"/>
      <c r="LYN379" s="638"/>
      <c r="LYO379" s="638"/>
      <c r="LYP379" s="638"/>
      <c r="LYQ379" s="637"/>
      <c r="LYR379" s="638"/>
      <c r="LYS379" s="638"/>
      <c r="LYT379" s="638"/>
      <c r="LYU379" s="638"/>
      <c r="LYV379" s="638"/>
      <c r="LYW379" s="638"/>
      <c r="LYX379" s="637"/>
      <c r="LYY379" s="638"/>
      <c r="LYZ379" s="638"/>
      <c r="LZA379" s="638"/>
      <c r="LZB379" s="638"/>
      <c r="LZC379" s="638"/>
      <c r="LZD379" s="638"/>
      <c r="LZE379" s="637"/>
      <c r="LZF379" s="638"/>
      <c r="LZG379" s="638"/>
      <c r="LZH379" s="638"/>
      <c r="LZI379" s="638"/>
      <c r="LZJ379" s="638"/>
      <c r="LZK379" s="638"/>
      <c r="LZL379" s="637"/>
      <c r="LZM379" s="638"/>
      <c r="LZN379" s="638"/>
      <c r="LZO379" s="638"/>
      <c r="LZP379" s="638"/>
      <c r="LZQ379" s="638"/>
      <c r="LZR379" s="638"/>
      <c r="LZS379" s="637"/>
      <c r="LZT379" s="638"/>
      <c r="LZU379" s="638"/>
      <c r="LZV379" s="638"/>
      <c r="LZW379" s="638"/>
      <c r="LZX379" s="638"/>
      <c r="LZY379" s="638"/>
      <c r="LZZ379" s="637"/>
      <c r="MAA379" s="638"/>
      <c r="MAB379" s="638"/>
      <c r="MAC379" s="638"/>
      <c r="MAD379" s="638"/>
      <c r="MAE379" s="638"/>
      <c r="MAF379" s="638"/>
      <c r="MAG379" s="637"/>
      <c r="MAH379" s="638"/>
      <c r="MAI379" s="638"/>
      <c r="MAJ379" s="638"/>
      <c r="MAK379" s="638"/>
      <c r="MAL379" s="638"/>
      <c r="MAM379" s="638"/>
      <c r="MAN379" s="637"/>
      <c r="MAO379" s="638"/>
      <c r="MAP379" s="638"/>
      <c r="MAQ379" s="638"/>
      <c r="MAR379" s="638"/>
      <c r="MAS379" s="638"/>
      <c r="MAT379" s="638"/>
      <c r="MAU379" s="637"/>
      <c r="MAV379" s="638"/>
      <c r="MAW379" s="638"/>
      <c r="MAX379" s="638"/>
      <c r="MAY379" s="638"/>
      <c r="MAZ379" s="638"/>
      <c r="MBA379" s="638"/>
      <c r="MBB379" s="637"/>
      <c r="MBC379" s="638"/>
      <c r="MBD379" s="638"/>
      <c r="MBE379" s="638"/>
      <c r="MBF379" s="638"/>
      <c r="MBG379" s="638"/>
      <c r="MBH379" s="638"/>
      <c r="MBI379" s="637"/>
      <c r="MBJ379" s="638"/>
      <c r="MBK379" s="638"/>
      <c r="MBL379" s="638"/>
      <c r="MBM379" s="638"/>
      <c r="MBN379" s="638"/>
      <c r="MBO379" s="638"/>
      <c r="MBP379" s="637"/>
      <c r="MBQ379" s="638"/>
      <c r="MBR379" s="638"/>
      <c r="MBS379" s="638"/>
      <c r="MBT379" s="638"/>
      <c r="MBU379" s="638"/>
      <c r="MBV379" s="638"/>
      <c r="MBW379" s="637"/>
      <c r="MBX379" s="638"/>
      <c r="MBY379" s="638"/>
      <c r="MBZ379" s="638"/>
      <c r="MCA379" s="638"/>
      <c r="MCB379" s="638"/>
      <c r="MCC379" s="638"/>
      <c r="MCD379" s="637"/>
      <c r="MCE379" s="638"/>
      <c r="MCF379" s="638"/>
      <c r="MCG379" s="638"/>
      <c r="MCH379" s="638"/>
      <c r="MCI379" s="638"/>
      <c r="MCJ379" s="638"/>
      <c r="MCK379" s="637"/>
      <c r="MCL379" s="638"/>
      <c r="MCM379" s="638"/>
      <c r="MCN379" s="638"/>
      <c r="MCO379" s="638"/>
      <c r="MCP379" s="638"/>
      <c r="MCQ379" s="638"/>
      <c r="MCR379" s="637"/>
      <c r="MCS379" s="638"/>
      <c r="MCT379" s="638"/>
      <c r="MCU379" s="638"/>
      <c r="MCV379" s="638"/>
      <c r="MCW379" s="638"/>
      <c r="MCX379" s="638"/>
      <c r="MCY379" s="637"/>
      <c r="MCZ379" s="638"/>
      <c r="MDA379" s="638"/>
      <c r="MDB379" s="638"/>
      <c r="MDC379" s="638"/>
      <c r="MDD379" s="638"/>
      <c r="MDE379" s="638"/>
      <c r="MDF379" s="637"/>
      <c r="MDG379" s="638"/>
      <c r="MDH379" s="638"/>
      <c r="MDI379" s="638"/>
      <c r="MDJ379" s="638"/>
      <c r="MDK379" s="638"/>
      <c r="MDL379" s="638"/>
      <c r="MDM379" s="637"/>
      <c r="MDN379" s="638"/>
      <c r="MDO379" s="638"/>
      <c r="MDP379" s="638"/>
      <c r="MDQ379" s="638"/>
      <c r="MDR379" s="638"/>
      <c r="MDS379" s="638"/>
      <c r="MDT379" s="637"/>
      <c r="MDU379" s="638"/>
      <c r="MDV379" s="638"/>
      <c r="MDW379" s="638"/>
      <c r="MDX379" s="638"/>
      <c r="MDY379" s="638"/>
      <c r="MDZ379" s="638"/>
      <c r="MEA379" s="637"/>
      <c r="MEB379" s="638"/>
      <c r="MEC379" s="638"/>
      <c r="MED379" s="638"/>
      <c r="MEE379" s="638"/>
      <c r="MEF379" s="638"/>
      <c r="MEG379" s="638"/>
      <c r="MEH379" s="637"/>
      <c r="MEI379" s="638"/>
      <c r="MEJ379" s="638"/>
      <c r="MEK379" s="638"/>
      <c r="MEL379" s="638"/>
      <c r="MEM379" s="638"/>
      <c r="MEN379" s="638"/>
      <c r="MEO379" s="637"/>
      <c r="MEP379" s="638"/>
      <c r="MEQ379" s="638"/>
      <c r="MER379" s="638"/>
      <c r="MES379" s="638"/>
      <c r="MET379" s="638"/>
      <c r="MEU379" s="638"/>
      <c r="MEV379" s="637"/>
      <c r="MEW379" s="638"/>
      <c r="MEX379" s="638"/>
      <c r="MEY379" s="638"/>
      <c r="MEZ379" s="638"/>
      <c r="MFA379" s="638"/>
      <c r="MFB379" s="638"/>
      <c r="MFC379" s="637"/>
      <c r="MFD379" s="638"/>
      <c r="MFE379" s="638"/>
      <c r="MFF379" s="638"/>
      <c r="MFG379" s="638"/>
      <c r="MFH379" s="638"/>
      <c r="MFI379" s="638"/>
      <c r="MFJ379" s="637"/>
      <c r="MFK379" s="638"/>
      <c r="MFL379" s="638"/>
      <c r="MFM379" s="638"/>
      <c r="MFN379" s="638"/>
      <c r="MFO379" s="638"/>
      <c r="MFP379" s="638"/>
      <c r="MFQ379" s="637"/>
      <c r="MFR379" s="638"/>
      <c r="MFS379" s="638"/>
      <c r="MFT379" s="638"/>
      <c r="MFU379" s="638"/>
      <c r="MFV379" s="638"/>
      <c r="MFW379" s="638"/>
      <c r="MFX379" s="637"/>
      <c r="MFY379" s="638"/>
      <c r="MFZ379" s="638"/>
      <c r="MGA379" s="638"/>
      <c r="MGB379" s="638"/>
      <c r="MGC379" s="638"/>
      <c r="MGD379" s="638"/>
      <c r="MGE379" s="637"/>
      <c r="MGF379" s="638"/>
      <c r="MGG379" s="638"/>
      <c r="MGH379" s="638"/>
      <c r="MGI379" s="638"/>
      <c r="MGJ379" s="638"/>
      <c r="MGK379" s="638"/>
      <c r="MGL379" s="637"/>
      <c r="MGM379" s="638"/>
      <c r="MGN379" s="638"/>
      <c r="MGO379" s="638"/>
      <c r="MGP379" s="638"/>
      <c r="MGQ379" s="638"/>
      <c r="MGR379" s="638"/>
      <c r="MGS379" s="637"/>
      <c r="MGT379" s="638"/>
      <c r="MGU379" s="638"/>
      <c r="MGV379" s="638"/>
      <c r="MGW379" s="638"/>
      <c r="MGX379" s="638"/>
      <c r="MGY379" s="638"/>
      <c r="MGZ379" s="637"/>
      <c r="MHA379" s="638"/>
      <c r="MHB379" s="638"/>
      <c r="MHC379" s="638"/>
      <c r="MHD379" s="638"/>
      <c r="MHE379" s="638"/>
      <c r="MHF379" s="638"/>
      <c r="MHG379" s="637"/>
      <c r="MHH379" s="638"/>
      <c r="MHI379" s="638"/>
      <c r="MHJ379" s="638"/>
      <c r="MHK379" s="638"/>
      <c r="MHL379" s="638"/>
      <c r="MHM379" s="638"/>
      <c r="MHN379" s="637"/>
      <c r="MHO379" s="638"/>
      <c r="MHP379" s="638"/>
      <c r="MHQ379" s="638"/>
      <c r="MHR379" s="638"/>
      <c r="MHS379" s="638"/>
      <c r="MHT379" s="638"/>
      <c r="MHU379" s="637"/>
      <c r="MHV379" s="638"/>
      <c r="MHW379" s="638"/>
      <c r="MHX379" s="638"/>
      <c r="MHY379" s="638"/>
      <c r="MHZ379" s="638"/>
      <c r="MIA379" s="638"/>
      <c r="MIB379" s="637"/>
      <c r="MIC379" s="638"/>
      <c r="MID379" s="638"/>
      <c r="MIE379" s="638"/>
      <c r="MIF379" s="638"/>
      <c r="MIG379" s="638"/>
      <c r="MIH379" s="638"/>
      <c r="MII379" s="637"/>
      <c r="MIJ379" s="638"/>
      <c r="MIK379" s="638"/>
      <c r="MIL379" s="638"/>
      <c r="MIM379" s="638"/>
      <c r="MIN379" s="638"/>
      <c r="MIO379" s="638"/>
      <c r="MIP379" s="637"/>
      <c r="MIQ379" s="638"/>
      <c r="MIR379" s="638"/>
      <c r="MIS379" s="638"/>
      <c r="MIT379" s="638"/>
      <c r="MIU379" s="638"/>
      <c r="MIV379" s="638"/>
      <c r="MIW379" s="637"/>
      <c r="MIX379" s="638"/>
      <c r="MIY379" s="638"/>
      <c r="MIZ379" s="638"/>
      <c r="MJA379" s="638"/>
      <c r="MJB379" s="638"/>
      <c r="MJC379" s="638"/>
      <c r="MJD379" s="637"/>
      <c r="MJE379" s="638"/>
      <c r="MJF379" s="638"/>
      <c r="MJG379" s="638"/>
      <c r="MJH379" s="638"/>
      <c r="MJI379" s="638"/>
      <c r="MJJ379" s="638"/>
      <c r="MJK379" s="637"/>
      <c r="MJL379" s="638"/>
      <c r="MJM379" s="638"/>
      <c r="MJN379" s="638"/>
      <c r="MJO379" s="638"/>
      <c r="MJP379" s="638"/>
      <c r="MJQ379" s="638"/>
      <c r="MJR379" s="637"/>
      <c r="MJS379" s="638"/>
      <c r="MJT379" s="638"/>
      <c r="MJU379" s="638"/>
      <c r="MJV379" s="638"/>
      <c r="MJW379" s="638"/>
      <c r="MJX379" s="638"/>
      <c r="MJY379" s="637"/>
      <c r="MJZ379" s="638"/>
      <c r="MKA379" s="638"/>
      <c r="MKB379" s="638"/>
      <c r="MKC379" s="638"/>
      <c r="MKD379" s="638"/>
      <c r="MKE379" s="638"/>
      <c r="MKF379" s="637"/>
      <c r="MKG379" s="638"/>
      <c r="MKH379" s="638"/>
      <c r="MKI379" s="638"/>
      <c r="MKJ379" s="638"/>
      <c r="MKK379" s="638"/>
      <c r="MKL379" s="638"/>
      <c r="MKM379" s="637"/>
      <c r="MKN379" s="638"/>
      <c r="MKO379" s="638"/>
      <c r="MKP379" s="638"/>
      <c r="MKQ379" s="638"/>
      <c r="MKR379" s="638"/>
      <c r="MKS379" s="638"/>
      <c r="MKT379" s="637"/>
      <c r="MKU379" s="638"/>
      <c r="MKV379" s="638"/>
      <c r="MKW379" s="638"/>
      <c r="MKX379" s="638"/>
      <c r="MKY379" s="638"/>
      <c r="MKZ379" s="638"/>
      <c r="MLA379" s="637"/>
      <c r="MLB379" s="638"/>
      <c r="MLC379" s="638"/>
      <c r="MLD379" s="638"/>
      <c r="MLE379" s="638"/>
      <c r="MLF379" s="638"/>
      <c r="MLG379" s="638"/>
      <c r="MLH379" s="637"/>
      <c r="MLI379" s="638"/>
      <c r="MLJ379" s="638"/>
      <c r="MLK379" s="638"/>
      <c r="MLL379" s="638"/>
      <c r="MLM379" s="638"/>
      <c r="MLN379" s="638"/>
      <c r="MLO379" s="637"/>
      <c r="MLP379" s="638"/>
      <c r="MLQ379" s="638"/>
      <c r="MLR379" s="638"/>
      <c r="MLS379" s="638"/>
      <c r="MLT379" s="638"/>
      <c r="MLU379" s="638"/>
      <c r="MLV379" s="637"/>
      <c r="MLW379" s="638"/>
      <c r="MLX379" s="638"/>
      <c r="MLY379" s="638"/>
      <c r="MLZ379" s="638"/>
      <c r="MMA379" s="638"/>
      <c r="MMB379" s="638"/>
      <c r="MMC379" s="637"/>
      <c r="MMD379" s="638"/>
      <c r="MME379" s="638"/>
      <c r="MMF379" s="638"/>
      <c r="MMG379" s="638"/>
      <c r="MMH379" s="638"/>
      <c r="MMI379" s="638"/>
      <c r="MMJ379" s="637"/>
      <c r="MMK379" s="638"/>
      <c r="MML379" s="638"/>
      <c r="MMM379" s="638"/>
      <c r="MMN379" s="638"/>
      <c r="MMO379" s="638"/>
      <c r="MMP379" s="638"/>
      <c r="MMQ379" s="637"/>
      <c r="MMR379" s="638"/>
      <c r="MMS379" s="638"/>
      <c r="MMT379" s="638"/>
      <c r="MMU379" s="638"/>
      <c r="MMV379" s="638"/>
      <c r="MMW379" s="638"/>
      <c r="MMX379" s="637"/>
      <c r="MMY379" s="638"/>
      <c r="MMZ379" s="638"/>
      <c r="MNA379" s="638"/>
      <c r="MNB379" s="638"/>
      <c r="MNC379" s="638"/>
      <c r="MND379" s="638"/>
      <c r="MNE379" s="637"/>
      <c r="MNF379" s="638"/>
      <c r="MNG379" s="638"/>
      <c r="MNH379" s="638"/>
      <c r="MNI379" s="638"/>
      <c r="MNJ379" s="638"/>
      <c r="MNK379" s="638"/>
      <c r="MNL379" s="637"/>
      <c r="MNM379" s="638"/>
      <c r="MNN379" s="638"/>
      <c r="MNO379" s="638"/>
      <c r="MNP379" s="638"/>
      <c r="MNQ379" s="638"/>
      <c r="MNR379" s="638"/>
      <c r="MNS379" s="637"/>
      <c r="MNT379" s="638"/>
      <c r="MNU379" s="638"/>
      <c r="MNV379" s="638"/>
      <c r="MNW379" s="638"/>
      <c r="MNX379" s="638"/>
      <c r="MNY379" s="638"/>
      <c r="MNZ379" s="637"/>
      <c r="MOA379" s="638"/>
      <c r="MOB379" s="638"/>
      <c r="MOC379" s="638"/>
      <c r="MOD379" s="638"/>
      <c r="MOE379" s="638"/>
      <c r="MOF379" s="638"/>
      <c r="MOG379" s="637"/>
      <c r="MOH379" s="638"/>
      <c r="MOI379" s="638"/>
      <c r="MOJ379" s="638"/>
      <c r="MOK379" s="638"/>
      <c r="MOL379" s="638"/>
      <c r="MOM379" s="638"/>
      <c r="MON379" s="637"/>
      <c r="MOO379" s="638"/>
      <c r="MOP379" s="638"/>
      <c r="MOQ379" s="638"/>
      <c r="MOR379" s="638"/>
      <c r="MOS379" s="638"/>
      <c r="MOT379" s="638"/>
      <c r="MOU379" s="637"/>
      <c r="MOV379" s="638"/>
      <c r="MOW379" s="638"/>
      <c r="MOX379" s="638"/>
      <c r="MOY379" s="638"/>
      <c r="MOZ379" s="638"/>
      <c r="MPA379" s="638"/>
      <c r="MPB379" s="637"/>
      <c r="MPC379" s="638"/>
      <c r="MPD379" s="638"/>
      <c r="MPE379" s="638"/>
      <c r="MPF379" s="638"/>
      <c r="MPG379" s="638"/>
      <c r="MPH379" s="638"/>
      <c r="MPI379" s="637"/>
      <c r="MPJ379" s="638"/>
      <c r="MPK379" s="638"/>
      <c r="MPL379" s="638"/>
      <c r="MPM379" s="638"/>
      <c r="MPN379" s="638"/>
      <c r="MPO379" s="638"/>
      <c r="MPP379" s="637"/>
      <c r="MPQ379" s="638"/>
      <c r="MPR379" s="638"/>
      <c r="MPS379" s="638"/>
      <c r="MPT379" s="638"/>
      <c r="MPU379" s="638"/>
      <c r="MPV379" s="638"/>
      <c r="MPW379" s="637"/>
      <c r="MPX379" s="638"/>
      <c r="MPY379" s="638"/>
      <c r="MPZ379" s="638"/>
      <c r="MQA379" s="638"/>
      <c r="MQB379" s="638"/>
      <c r="MQC379" s="638"/>
      <c r="MQD379" s="637"/>
      <c r="MQE379" s="638"/>
      <c r="MQF379" s="638"/>
      <c r="MQG379" s="638"/>
      <c r="MQH379" s="638"/>
      <c r="MQI379" s="638"/>
      <c r="MQJ379" s="638"/>
      <c r="MQK379" s="637"/>
      <c r="MQL379" s="638"/>
      <c r="MQM379" s="638"/>
      <c r="MQN379" s="638"/>
      <c r="MQO379" s="638"/>
      <c r="MQP379" s="638"/>
      <c r="MQQ379" s="638"/>
      <c r="MQR379" s="637"/>
      <c r="MQS379" s="638"/>
      <c r="MQT379" s="638"/>
      <c r="MQU379" s="638"/>
      <c r="MQV379" s="638"/>
      <c r="MQW379" s="638"/>
      <c r="MQX379" s="638"/>
      <c r="MQY379" s="637"/>
      <c r="MQZ379" s="638"/>
      <c r="MRA379" s="638"/>
      <c r="MRB379" s="638"/>
      <c r="MRC379" s="638"/>
      <c r="MRD379" s="638"/>
      <c r="MRE379" s="638"/>
      <c r="MRF379" s="637"/>
      <c r="MRG379" s="638"/>
      <c r="MRH379" s="638"/>
      <c r="MRI379" s="638"/>
      <c r="MRJ379" s="638"/>
      <c r="MRK379" s="638"/>
      <c r="MRL379" s="638"/>
      <c r="MRM379" s="637"/>
      <c r="MRN379" s="638"/>
      <c r="MRO379" s="638"/>
      <c r="MRP379" s="638"/>
      <c r="MRQ379" s="638"/>
      <c r="MRR379" s="638"/>
      <c r="MRS379" s="638"/>
      <c r="MRT379" s="637"/>
      <c r="MRU379" s="638"/>
      <c r="MRV379" s="638"/>
      <c r="MRW379" s="638"/>
      <c r="MRX379" s="638"/>
      <c r="MRY379" s="638"/>
      <c r="MRZ379" s="638"/>
      <c r="MSA379" s="637"/>
      <c r="MSB379" s="638"/>
      <c r="MSC379" s="638"/>
      <c r="MSD379" s="638"/>
      <c r="MSE379" s="638"/>
      <c r="MSF379" s="638"/>
      <c r="MSG379" s="638"/>
      <c r="MSH379" s="637"/>
      <c r="MSI379" s="638"/>
      <c r="MSJ379" s="638"/>
      <c r="MSK379" s="638"/>
      <c r="MSL379" s="638"/>
      <c r="MSM379" s="638"/>
      <c r="MSN379" s="638"/>
      <c r="MSO379" s="637"/>
      <c r="MSP379" s="638"/>
      <c r="MSQ379" s="638"/>
      <c r="MSR379" s="638"/>
      <c r="MSS379" s="638"/>
      <c r="MST379" s="638"/>
      <c r="MSU379" s="638"/>
      <c r="MSV379" s="637"/>
      <c r="MSW379" s="638"/>
      <c r="MSX379" s="638"/>
      <c r="MSY379" s="638"/>
      <c r="MSZ379" s="638"/>
      <c r="MTA379" s="638"/>
      <c r="MTB379" s="638"/>
      <c r="MTC379" s="637"/>
      <c r="MTD379" s="638"/>
      <c r="MTE379" s="638"/>
      <c r="MTF379" s="638"/>
      <c r="MTG379" s="638"/>
      <c r="MTH379" s="638"/>
      <c r="MTI379" s="638"/>
      <c r="MTJ379" s="637"/>
      <c r="MTK379" s="638"/>
      <c r="MTL379" s="638"/>
      <c r="MTM379" s="638"/>
      <c r="MTN379" s="638"/>
      <c r="MTO379" s="638"/>
      <c r="MTP379" s="638"/>
      <c r="MTQ379" s="637"/>
      <c r="MTR379" s="638"/>
      <c r="MTS379" s="638"/>
      <c r="MTT379" s="638"/>
      <c r="MTU379" s="638"/>
      <c r="MTV379" s="638"/>
      <c r="MTW379" s="638"/>
      <c r="MTX379" s="637"/>
      <c r="MTY379" s="638"/>
      <c r="MTZ379" s="638"/>
      <c r="MUA379" s="638"/>
      <c r="MUB379" s="638"/>
      <c r="MUC379" s="638"/>
      <c r="MUD379" s="638"/>
      <c r="MUE379" s="637"/>
      <c r="MUF379" s="638"/>
      <c r="MUG379" s="638"/>
      <c r="MUH379" s="638"/>
      <c r="MUI379" s="638"/>
      <c r="MUJ379" s="638"/>
      <c r="MUK379" s="638"/>
      <c r="MUL379" s="637"/>
      <c r="MUM379" s="638"/>
      <c r="MUN379" s="638"/>
      <c r="MUO379" s="638"/>
      <c r="MUP379" s="638"/>
      <c r="MUQ379" s="638"/>
      <c r="MUR379" s="638"/>
      <c r="MUS379" s="637"/>
      <c r="MUT379" s="638"/>
      <c r="MUU379" s="638"/>
      <c r="MUV379" s="638"/>
      <c r="MUW379" s="638"/>
      <c r="MUX379" s="638"/>
      <c r="MUY379" s="638"/>
      <c r="MUZ379" s="637"/>
      <c r="MVA379" s="638"/>
      <c r="MVB379" s="638"/>
      <c r="MVC379" s="638"/>
      <c r="MVD379" s="638"/>
      <c r="MVE379" s="638"/>
      <c r="MVF379" s="638"/>
      <c r="MVG379" s="637"/>
      <c r="MVH379" s="638"/>
      <c r="MVI379" s="638"/>
      <c r="MVJ379" s="638"/>
      <c r="MVK379" s="638"/>
      <c r="MVL379" s="638"/>
      <c r="MVM379" s="638"/>
      <c r="MVN379" s="637"/>
      <c r="MVO379" s="638"/>
      <c r="MVP379" s="638"/>
      <c r="MVQ379" s="638"/>
      <c r="MVR379" s="638"/>
      <c r="MVS379" s="638"/>
      <c r="MVT379" s="638"/>
      <c r="MVU379" s="637"/>
      <c r="MVV379" s="638"/>
      <c r="MVW379" s="638"/>
      <c r="MVX379" s="638"/>
      <c r="MVY379" s="638"/>
      <c r="MVZ379" s="638"/>
      <c r="MWA379" s="638"/>
      <c r="MWB379" s="637"/>
      <c r="MWC379" s="638"/>
      <c r="MWD379" s="638"/>
      <c r="MWE379" s="638"/>
      <c r="MWF379" s="638"/>
      <c r="MWG379" s="638"/>
      <c r="MWH379" s="638"/>
      <c r="MWI379" s="637"/>
      <c r="MWJ379" s="638"/>
      <c r="MWK379" s="638"/>
      <c r="MWL379" s="638"/>
      <c r="MWM379" s="638"/>
      <c r="MWN379" s="638"/>
      <c r="MWO379" s="638"/>
      <c r="MWP379" s="637"/>
      <c r="MWQ379" s="638"/>
      <c r="MWR379" s="638"/>
      <c r="MWS379" s="638"/>
      <c r="MWT379" s="638"/>
      <c r="MWU379" s="638"/>
      <c r="MWV379" s="638"/>
      <c r="MWW379" s="637"/>
      <c r="MWX379" s="638"/>
      <c r="MWY379" s="638"/>
      <c r="MWZ379" s="638"/>
      <c r="MXA379" s="638"/>
      <c r="MXB379" s="638"/>
      <c r="MXC379" s="638"/>
      <c r="MXD379" s="637"/>
      <c r="MXE379" s="638"/>
      <c r="MXF379" s="638"/>
      <c r="MXG379" s="638"/>
      <c r="MXH379" s="638"/>
      <c r="MXI379" s="638"/>
      <c r="MXJ379" s="638"/>
      <c r="MXK379" s="637"/>
      <c r="MXL379" s="638"/>
      <c r="MXM379" s="638"/>
      <c r="MXN379" s="638"/>
      <c r="MXO379" s="638"/>
      <c r="MXP379" s="638"/>
      <c r="MXQ379" s="638"/>
      <c r="MXR379" s="637"/>
      <c r="MXS379" s="638"/>
      <c r="MXT379" s="638"/>
      <c r="MXU379" s="638"/>
      <c r="MXV379" s="638"/>
      <c r="MXW379" s="638"/>
      <c r="MXX379" s="638"/>
      <c r="MXY379" s="637"/>
      <c r="MXZ379" s="638"/>
      <c r="MYA379" s="638"/>
      <c r="MYB379" s="638"/>
      <c r="MYC379" s="638"/>
      <c r="MYD379" s="638"/>
      <c r="MYE379" s="638"/>
      <c r="MYF379" s="637"/>
      <c r="MYG379" s="638"/>
      <c r="MYH379" s="638"/>
      <c r="MYI379" s="638"/>
      <c r="MYJ379" s="638"/>
      <c r="MYK379" s="638"/>
      <c r="MYL379" s="638"/>
      <c r="MYM379" s="637"/>
      <c r="MYN379" s="638"/>
      <c r="MYO379" s="638"/>
      <c r="MYP379" s="638"/>
      <c r="MYQ379" s="638"/>
      <c r="MYR379" s="638"/>
      <c r="MYS379" s="638"/>
      <c r="MYT379" s="637"/>
      <c r="MYU379" s="638"/>
      <c r="MYV379" s="638"/>
      <c r="MYW379" s="638"/>
      <c r="MYX379" s="638"/>
      <c r="MYY379" s="638"/>
      <c r="MYZ379" s="638"/>
      <c r="MZA379" s="637"/>
      <c r="MZB379" s="638"/>
      <c r="MZC379" s="638"/>
      <c r="MZD379" s="638"/>
      <c r="MZE379" s="638"/>
      <c r="MZF379" s="638"/>
      <c r="MZG379" s="638"/>
      <c r="MZH379" s="637"/>
      <c r="MZI379" s="638"/>
      <c r="MZJ379" s="638"/>
      <c r="MZK379" s="638"/>
      <c r="MZL379" s="638"/>
      <c r="MZM379" s="638"/>
      <c r="MZN379" s="638"/>
      <c r="MZO379" s="637"/>
      <c r="MZP379" s="638"/>
      <c r="MZQ379" s="638"/>
      <c r="MZR379" s="638"/>
      <c r="MZS379" s="638"/>
      <c r="MZT379" s="638"/>
      <c r="MZU379" s="638"/>
      <c r="MZV379" s="637"/>
      <c r="MZW379" s="638"/>
      <c r="MZX379" s="638"/>
      <c r="MZY379" s="638"/>
      <c r="MZZ379" s="638"/>
      <c r="NAA379" s="638"/>
      <c r="NAB379" s="638"/>
      <c r="NAC379" s="637"/>
      <c r="NAD379" s="638"/>
      <c r="NAE379" s="638"/>
      <c r="NAF379" s="638"/>
      <c r="NAG379" s="638"/>
      <c r="NAH379" s="638"/>
      <c r="NAI379" s="638"/>
      <c r="NAJ379" s="637"/>
      <c r="NAK379" s="638"/>
      <c r="NAL379" s="638"/>
      <c r="NAM379" s="638"/>
      <c r="NAN379" s="638"/>
      <c r="NAO379" s="638"/>
      <c r="NAP379" s="638"/>
      <c r="NAQ379" s="637"/>
      <c r="NAR379" s="638"/>
      <c r="NAS379" s="638"/>
      <c r="NAT379" s="638"/>
      <c r="NAU379" s="638"/>
      <c r="NAV379" s="638"/>
      <c r="NAW379" s="638"/>
      <c r="NAX379" s="637"/>
      <c r="NAY379" s="638"/>
      <c r="NAZ379" s="638"/>
      <c r="NBA379" s="638"/>
      <c r="NBB379" s="638"/>
      <c r="NBC379" s="638"/>
      <c r="NBD379" s="638"/>
      <c r="NBE379" s="637"/>
      <c r="NBF379" s="638"/>
      <c r="NBG379" s="638"/>
      <c r="NBH379" s="638"/>
      <c r="NBI379" s="638"/>
      <c r="NBJ379" s="638"/>
      <c r="NBK379" s="638"/>
      <c r="NBL379" s="637"/>
      <c r="NBM379" s="638"/>
      <c r="NBN379" s="638"/>
      <c r="NBO379" s="638"/>
      <c r="NBP379" s="638"/>
      <c r="NBQ379" s="638"/>
      <c r="NBR379" s="638"/>
      <c r="NBS379" s="637"/>
      <c r="NBT379" s="638"/>
      <c r="NBU379" s="638"/>
      <c r="NBV379" s="638"/>
      <c r="NBW379" s="638"/>
      <c r="NBX379" s="638"/>
      <c r="NBY379" s="638"/>
      <c r="NBZ379" s="637"/>
      <c r="NCA379" s="638"/>
      <c r="NCB379" s="638"/>
      <c r="NCC379" s="638"/>
      <c r="NCD379" s="638"/>
      <c r="NCE379" s="638"/>
      <c r="NCF379" s="638"/>
      <c r="NCG379" s="637"/>
      <c r="NCH379" s="638"/>
      <c r="NCI379" s="638"/>
      <c r="NCJ379" s="638"/>
      <c r="NCK379" s="638"/>
      <c r="NCL379" s="638"/>
      <c r="NCM379" s="638"/>
      <c r="NCN379" s="637"/>
      <c r="NCO379" s="638"/>
      <c r="NCP379" s="638"/>
      <c r="NCQ379" s="638"/>
      <c r="NCR379" s="638"/>
      <c r="NCS379" s="638"/>
      <c r="NCT379" s="638"/>
      <c r="NCU379" s="637"/>
      <c r="NCV379" s="638"/>
      <c r="NCW379" s="638"/>
      <c r="NCX379" s="638"/>
      <c r="NCY379" s="638"/>
      <c r="NCZ379" s="638"/>
      <c r="NDA379" s="638"/>
      <c r="NDB379" s="637"/>
      <c r="NDC379" s="638"/>
      <c r="NDD379" s="638"/>
      <c r="NDE379" s="638"/>
      <c r="NDF379" s="638"/>
      <c r="NDG379" s="638"/>
      <c r="NDH379" s="638"/>
      <c r="NDI379" s="637"/>
      <c r="NDJ379" s="638"/>
      <c r="NDK379" s="638"/>
      <c r="NDL379" s="638"/>
      <c r="NDM379" s="638"/>
      <c r="NDN379" s="638"/>
      <c r="NDO379" s="638"/>
      <c r="NDP379" s="637"/>
      <c r="NDQ379" s="638"/>
      <c r="NDR379" s="638"/>
      <c r="NDS379" s="638"/>
      <c r="NDT379" s="638"/>
      <c r="NDU379" s="638"/>
      <c r="NDV379" s="638"/>
      <c r="NDW379" s="637"/>
      <c r="NDX379" s="638"/>
      <c r="NDY379" s="638"/>
      <c r="NDZ379" s="638"/>
      <c r="NEA379" s="638"/>
      <c r="NEB379" s="638"/>
      <c r="NEC379" s="638"/>
      <c r="NED379" s="637"/>
      <c r="NEE379" s="638"/>
      <c r="NEF379" s="638"/>
      <c r="NEG379" s="638"/>
      <c r="NEH379" s="638"/>
      <c r="NEI379" s="638"/>
      <c r="NEJ379" s="638"/>
      <c r="NEK379" s="637"/>
      <c r="NEL379" s="638"/>
      <c r="NEM379" s="638"/>
      <c r="NEN379" s="638"/>
      <c r="NEO379" s="638"/>
      <c r="NEP379" s="638"/>
      <c r="NEQ379" s="638"/>
      <c r="NER379" s="637"/>
      <c r="NES379" s="638"/>
      <c r="NET379" s="638"/>
      <c r="NEU379" s="638"/>
      <c r="NEV379" s="638"/>
      <c r="NEW379" s="638"/>
      <c r="NEX379" s="638"/>
      <c r="NEY379" s="637"/>
      <c r="NEZ379" s="638"/>
      <c r="NFA379" s="638"/>
      <c r="NFB379" s="638"/>
      <c r="NFC379" s="638"/>
      <c r="NFD379" s="638"/>
      <c r="NFE379" s="638"/>
      <c r="NFF379" s="637"/>
      <c r="NFG379" s="638"/>
      <c r="NFH379" s="638"/>
      <c r="NFI379" s="638"/>
      <c r="NFJ379" s="638"/>
      <c r="NFK379" s="638"/>
      <c r="NFL379" s="638"/>
      <c r="NFM379" s="637"/>
      <c r="NFN379" s="638"/>
      <c r="NFO379" s="638"/>
      <c r="NFP379" s="638"/>
      <c r="NFQ379" s="638"/>
      <c r="NFR379" s="638"/>
      <c r="NFS379" s="638"/>
      <c r="NFT379" s="637"/>
      <c r="NFU379" s="638"/>
      <c r="NFV379" s="638"/>
      <c r="NFW379" s="638"/>
      <c r="NFX379" s="638"/>
      <c r="NFY379" s="638"/>
      <c r="NFZ379" s="638"/>
      <c r="NGA379" s="637"/>
      <c r="NGB379" s="638"/>
      <c r="NGC379" s="638"/>
      <c r="NGD379" s="638"/>
      <c r="NGE379" s="638"/>
      <c r="NGF379" s="638"/>
      <c r="NGG379" s="638"/>
      <c r="NGH379" s="637"/>
      <c r="NGI379" s="638"/>
      <c r="NGJ379" s="638"/>
      <c r="NGK379" s="638"/>
      <c r="NGL379" s="638"/>
      <c r="NGM379" s="638"/>
      <c r="NGN379" s="638"/>
      <c r="NGO379" s="637"/>
      <c r="NGP379" s="638"/>
      <c r="NGQ379" s="638"/>
      <c r="NGR379" s="638"/>
      <c r="NGS379" s="638"/>
      <c r="NGT379" s="638"/>
      <c r="NGU379" s="638"/>
      <c r="NGV379" s="637"/>
      <c r="NGW379" s="638"/>
      <c r="NGX379" s="638"/>
      <c r="NGY379" s="638"/>
      <c r="NGZ379" s="638"/>
      <c r="NHA379" s="638"/>
      <c r="NHB379" s="638"/>
      <c r="NHC379" s="637"/>
      <c r="NHD379" s="638"/>
      <c r="NHE379" s="638"/>
      <c r="NHF379" s="638"/>
      <c r="NHG379" s="638"/>
      <c r="NHH379" s="638"/>
      <c r="NHI379" s="638"/>
      <c r="NHJ379" s="637"/>
      <c r="NHK379" s="638"/>
      <c r="NHL379" s="638"/>
      <c r="NHM379" s="638"/>
      <c r="NHN379" s="638"/>
      <c r="NHO379" s="638"/>
      <c r="NHP379" s="638"/>
      <c r="NHQ379" s="637"/>
      <c r="NHR379" s="638"/>
      <c r="NHS379" s="638"/>
      <c r="NHT379" s="638"/>
      <c r="NHU379" s="638"/>
      <c r="NHV379" s="638"/>
      <c r="NHW379" s="638"/>
      <c r="NHX379" s="637"/>
      <c r="NHY379" s="638"/>
      <c r="NHZ379" s="638"/>
      <c r="NIA379" s="638"/>
      <c r="NIB379" s="638"/>
      <c r="NIC379" s="638"/>
      <c r="NID379" s="638"/>
      <c r="NIE379" s="637"/>
      <c r="NIF379" s="638"/>
      <c r="NIG379" s="638"/>
      <c r="NIH379" s="638"/>
      <c r="NII379" s="638"/>
      <c r="NIJ379" s="638"/>
      <c r="NIK379" s="638"/>
      <c r="NIL379" s="637"/>
      <c r="NIM379" s="638"/>
      <c r="NIN379" s="638"/>
      <c r="NIO379" s="638"/>
      <c r="NIP379" s="638"/>
      <c r="NIQ379" s="638"/>
      <c r="NIR379" s="638"/>
      <c r="NIS379" s="637"/>
      <c r="NIT379" s="638"/>
      <c r="NIU379" s="638"/>
      <c r="NIV379" s="638"/>
      <c r="NIW379" s="638"/>
      <c r="NIX379" s="638"/>
      <c r="NIY379" s="638"/>
      <c r="NIZ379" s="637"/>
      <c r="NJA379" s="638"/>
      <c r="NJB379" s="638"/>
      <c r="NJC379" s="638"/>
      <c r="NJD379" s="638"/>
      <c r="NJE379" s="638"/>
      <c r="NJF379" s="638"/>
      <c r="NJG379" s="637"/>
      <c r="NJH379" s="638"/>
      <c r="NJI379" s="638"/>
      <c r="NJJ379" s="638"/>
      <c r="NJK379" s="638"/>
      <c r="NJL379" s="638"/>
      <c r="NJM379" s="638"/>
      <c r="NJN379" s="637"/>
      <c r="NJO379" s="638"/>
      <c r="NJP379" s="638"/>
      <c r="NJQ379" s="638"/>
      <c r="NJR379" s="638"/>
      <c r="NJS379" s="638"/>
      <c r="NJT379" s="638"/>
      <c r="NJU379" s="637"/>
      <c r="NJV379" s="638"/>
      <c r="NJW379" s="638"/>
      <c r="NJX379" s="638"/>
      <c r="NJY379" s="638"/>
      <c r="NJZ379" s="638"/>
      <c r="NKA379" s="638"/>
      <c r="NKB379" s="637"/>
      <c r="NKC379" s="638"/>
      <c r="NKD379" s="638"/>
      <c r="NKE379" s="638"/>
      <c r="NKF379" s="638"/>
      <c r="NKG379" s="638"/>
      <c r="NKH379" s="638"/>
      <c r="NKI379" s="637"/>
      <c r="NKJ379" s="638"/>
      <c r="NKK379" s="638"/>
      <c r="NKL379" s="638"/>
      <c r="NKM379" s="638"/>
      <c r="NKN379" s="638"/>
      <c r="NKO379" s="638"/>
      <c r="NKP379" s="637"/>
      <c r="NKQ379" s="638"/>
      <c r="NKR379" s="638"/>
      <c r="NKS379" s="638"/>
      <c r="NKT379" s="638"/>
      <c r="NKU379" s="638"/>
      <c r="NKV379" s="638"/>
      <c r="NKW379" s="637"/>
      <c r="NKX379" s="638"/>
      <c r="NKY379" s="638"/>
      <c r="NKZ379" s="638"/>
      <c r="NLA379" s="638"/>
      <c r="NLB379" s="638"/>
      <c r="NLC379" s="638"/>
      <c r="NLD379" s="637"/>
      <c r="NLE379" s="638"/>
      <c r="NLF379" s="638"/>
      <c r="NLG379" s="638"/>
      <c r="NLH379" s="638"/>
      <c r="NLI379" s="638"/>
      <c r="NLJ379" s="638"/>
      <c r="NLK379" s="637"/>
      <c r="NLL379" s="638"/>
      <c r="NLM379" s="638"/>
      <c r="NLN379" s="638"/>
      <c r="NLO379" s="638"/>
      <c r="NLP379" s="638"/>
      <c r="NLQ379" s="638"/>
      <c r="NLR379" s="637"/>
      <c r="NLS379" s="638"/>
      <c r="NLT379" s="638"/>
      <c r="NLU379" s="638"/>
      <c r="NLV379" s="638"/>
      <c r="NLW379" s="638"/>
      <c r="NLX379" s="638"/>
      <c r="NLY379" s="637"/>
      <c r="NLZ379" s="638"/>
      <c r="NMA379" s="638"/>
      <c r="NMB379" s="638"/>
      <c r="NMC379" s="638"/>
      <c r="NMD379" s="638"/>
      <c r="NME379" s="638"/>
      <c r="NMF379" s="637"/>
      <c r="NMG379" s="638"/>
      <c r="NMH379" s="638"/>
      <c r="NMI379" s="638"/>
      <c r="NMJ379" s="638"/>
      <c r="NMK379" s="638"/>
      <c r="NML379" s="638"/>
      <c r="NMM379" s="637"/>
      <c r="NMN379" s="638"/>
      <c r="NMO379" s="638"/>
      <c r="NMP379" s="638"/>
      <c r="NMQ379" s="638"/>
      <c r="NMR379" s="638"/>
      <c r="NMS379" s="638"/>
      <c r="NMT379" s="637"/>
      <c r="NMU379" s="638"/>
      <c r="NMV379" s="638"/>
      <c r="NMW379" s="638"/>
      <c r="NMX379" s="638"/>
      <c r="NMY379" s="638"/>
      <c r="NMZ379" s="638"/>
      <c r="NNA379" s="637"/>
      <c r="NNB379" s="638"/>
      <c r="NNC379" s="638"/>
      <c r="NND379" s="638"/>
      <c r="NNE379" s="638"/>
      <c r="NNF379" s="638"/>
      <c r="NNG379" s="638"/>
      <c r="NNH379" s="637"/>
      <c r="NNI379" s="638"/>
      <c r="NNJ379" s="638"/>
      <c r="NNK379" s="638"/>
      <c r="NNL379" s="638"/>
      <c r="NNM379" s="638"/>
      <c r="NNN379" s="638"/>
      <c r="NNO379" s="637"/>
      <c r="NNP379" s="638"/>
      <c r="NNQ379" s="638"/>
      <c r="NNR379" s="638"/>
      <c r="NNS379" s="638"/>
      <c r="NNT379" s="638"/>
      <c r="NNU379" s="638"/>
      <c r="NNV379" s="637"/>
      <c r="NNW379" s="638"/>
      <c r="NNX379" s="638"/>
      <c r="NNY379" s="638"/>
      <c r="NNZ379" s="638"/>
      <c r="NOA379" s="638"/>
      <c r="NOB379" s="638"/>
      <c r="NOC379" s="637"/>
      <c r="NOD379" s="638"/>
      <c r="NOE379" s="638"/>
      <c r="NOF379" s="638"/>
      <c r="NOG379" s="638"/>
      <c r="NOH379" s="638"/>
      <c r="NOI379" s="638"/>
      <c r="NOJ379" s="637"/>
      <c r="NOK379" s="638"/>
      <c r="NOL379" s="638"/>
      <c r="NOM379" s="638"/>
      <c r="NON379" s="638"/>
      <c r="NOO379" s="638"/>
      <c r="NOP379" s="638"/>
      <c r="NOQ379" s="637"/>
      <c r="NOR379" s="638"/>
      <c r="NOS379" s="638"/>
      <c r="NOT379" s="638"/>
      <c r="NOU379" s="638"/>
      <c r="NOV379" s="638"/>
      <c r="NOW379" s="638"/>
      <c r="NOX379" s="637"/>
      <c r="NOY379" s="638"/>
      <c r="NOZ379" s="638"/>
      <c r="NPA379" s="638"/>
      <c r="NPB379" s="638"/>
      <c r="NPC379" s="638"/>
      <c r="NPD379" s="638"/>
      <c r="NPE379" s="637"/>
      <c r="NPF379" s="638"/>
      <c r="NPG379" s="638"/>
      <c r="NPH379" s="638"/>
      <c r="NPI379" s="638"/>
      <c r="NPJ379" s="638"/>
      <c r="NPK379" s="638"/>
      <c r="NPL379" s="637"/>
      <c r="NPM379" s="638"/>
      <c r="NPN379" s="638"/>
      <c r="NPO379" s="638"/>
      <c r="NPP379" s="638"/>
      <c r="NPQ379" s="638"/>
      <c r="NPR379" s="638"/>
      <c r="NPS379" s="637"/>
      <c r="NPT379" s="638"/>
      <c r="NPU379" s="638"/>
      <c r="NPV379" s="638"/>
      <c r="NPW379" s="638"/>
      <c r="NPX379" s="638"/>
      <c r="NPY379" s="638"/>
      <c r="NPZ379" s="637"/>
      <c r="NQA379" s="638"/>
      <c r="NQB379" s="638"/>
      <c r="NQC379" s="638"/>
      <c r="NQD379" s="638"/>
      <c r="NQE379" s="638"/>
      <c r="NQF379" s="638"/>
      <c r="NQG379" s="637"/>
      <c r="NQH379" s="638"/>
      <c r="NQI379" s="638"/>
      <c r="NQJ379" s="638"/>
      <c r="NQK379" s="638"/>
      <c r="NQL379" s="638"/>
      <c r="NQM379" s="638"/>
      <c r="NQN379" s="637"/>
      <c r="NQO379" s="638"/>
      <c r="NQP379" s="638"/>
      <c r="NQQ379" s="638"/>
      <c r="NQR379" s="638"/>
      <c r="NQS379" s="638"/>
      <c r="NQT379" s="638"/>
      <c r="NQU379" s="637"/>
      <c r="NQV379" s="638"/>
      <c r="NQW379" s="638"/>
      <c r="NQX379" s="638"/>
      <c r="NQY379" s="638"/>
      <c r="NQZ379" s="638"/>
      <c r="NRA379" s="638"/>
      <c r="NRB379" s="637"/>
      <c r="NRC379" s="638"/>
      <c r="NRD379" s="638"/>
      <c r="NRE379" s="638"/>
      <c r="NRF379" s="638"/>
      <c r="NRG379" s="638"/>
      <c r="NRH379" s="638"/>
      <c r="NRI379" s="637"/>
      <c r="NRJ379" s="638"/>
      <c r="NRK379" s="638"/>
      <c r="NRL379" s="638"/>
      <c r="NRM379" s="638"/>
      <c r="NRN379" s="638"/>
      <c r="NRO379" s="638"/>
      <c r="NRP379" s="637"/>
      <c r="NRQ379" s="638"/>
      <c r="NRR379" s="638"/>
      <c r="NRS379" s="638"/>
      <c r="NRT379" s="638"/>
      <c r="NRU379" s="638"/>
      <c r="NRV379" s="638"/>
      <c r="NRW379" s="637"/>
      <c r="NRX379" s="638"/>
      <c r="NRY379" s="638"/>
      <c r="NRZ379" s="638"/>
      <c r="NSA379" s="638"/>
      <c r="NSB379" s="638"/>
      <c r="NSC379" s="638"/>
      <c r="NSD379" s="637"/>
      <c r="NSE379" s="638"/>
      <c r="NSF379" s="638"/>
      <c r="NSG379" s="638"/>
      <c r="NSH379" s="638"/>
      <c r="NSI379" s="638"/>
      <c r="NSJ379" s="638"/>
      <c r="NSK379" s="637"/>
      <c r="NSL379" s="638"/>
      <c r="NSM379" s="638"/>
      <c r="NSN379" s="638"/>
      <c r="NSO379" s="638"/>
      <c r="NSP379" s="638"/>
      <c r="NSQ379" s="638"/>
      <c r="NSR379" s="637"/>
      <c r="NSS379" s="638"/>
      <c r="NST379" s="638"/>
      <c r="NSU379" s="638"/>
      <c r="NSV379" s="638"/>
      <c r="NSW379" s="638"/>
      <c r="NSX379" s="638"/>
      <c r="NSY379" s="637"/>
      <c r="NSZ379" s="638"/>
      <c r="NTA379" s="638"/>
      <c r="NTB379" s="638"/>
      <c r="NTC379" s="638"/>
      <c r="NTD379" s="638"/>
      <c r="NTE379" s="638"/>
      <c r="NTF379" s="637"/>
      <c r="NTG379" s="638"/>
      <c r="NTH379" s="638"/>
      <c r="NTI379" s="638"/>
      <c r="NTJ379" s="638"/>
      <c r="NTK379" s="638"/>
      <c r="NTL379" s="638"/>
      <c r="NTM379" s="637"/>
      <c r="NTN379" s="638"/>
      <c r="NTO379" s="638"/>
      <c r="NTP379" s="638"/>
      <c r="NTQ379" s="638"/>
      <c r="NTR379" s="638"/>
      <c r="NTS379" s="638"/>
      <c r="NTT379" s="637"/>
      <c r="NTU379" s="638"/>
      <c r="NTV379" s="638"/>
      <c r="NTW379" s="638"/>
      <c r="NTX379" s="638"/>
      <c r="NTY379" s="638"/>
      <c r="NTZ379" s="638"/>
      <c r="NUA379" s="637"/>
      <c r="NUB379" s="638"/>
      <c r="NUC379" s="638"/>
      <c r="NUD379" s="638"/>
      <c r="NUE379" s="638"/>
      <c r="NUF379" s="638"/>
      <c r="NUG379" s="638"/>
      <c r="NUH379" s="637"/>
      <c r="NUI379" s="638"/>
      <c r="NUJ379" s="638"/>
      <c r="NUK379" s="638"/>
      <c r="NUL379" s="638"/>
      <c r="NUM379" s="638"/>
      <c r="NUN379" s="638"/>
      <c r="NUO379" s="637"/>
      <c r="NUP379" s="638"/>
      <c r="NUQ379" s="638"/>
      <c r="NUR379" s="638"/>
      <c r="NUS379" s="638"/>
      <c r="NUT379" s="638"/>
      <c r="NUU379" s="638"/>
      <c r="NUV379" s="637"/>
      <c r="NUW379" s="638"/>
      <c r="NUX379" s="638"/>
      <c r="NUY379" s="638"/>
      <c r="NUZ379" s="638"/>
      <c r="NVA379" s="638"/>
      <c r="NVB379" s="638"/>
      <c r="NVC379" s="637"/>
      <c r="NVD379" s="638"/>
      <c r="NVE379" s="638"/>
      <c r="NVF379" s="638"/>
      <c r="NVG379" s="638"/>
      <c r="NVH379" s="638"/>
      <c r="NVI379" s="638"/>
      <c r="NVJ379" s="637"/>
      <c r="NVK379" s="638"/>
      <c r="NVL379" s="638"/>
      <c r="NVM379" s="638"/>
      <c r="NVN379" s="638"/>
      <c r="NVO379" s="638"/>
      <c r="NVP379" s="638"/>
      <c r="NVQ379" s="637"/>
      <c r="NVR379" s="638"/>
      <c r="NVS379" s="638"/>
      <c r="NVT379" s="638"/>
      <c r="NVU379" s="638"/>
      <c r="NVV379" s="638"/>
      <c r="NVW379" s="638"/>
      <c r="NVX379" s="637"/>
      <c r="NVY379" s="638"/>
      <c r="NVZ379" s="638"/>
      <c r="NWA379" s="638"/>
      <c r="NWB379" s="638"/>
      <c r="NWC379" s="638"/>
      <c r="NWD379" s="638"/>
      <c r="NWE379" s="637"/>
      <c r="NWF379" s="638"/>
      <c r="NWG379" s="638"/>
      <c r="NWH379" s="638"/>
      <c r="NWI379" s="638"/>
      <c r="NWJ379" s="638"/>
      <c r="NWK379" s="638"/>
      <c r="NWL379" s="637"/>
      <c r="NWM379" s="638"/>
      <c r="NWN379" s="638"/>
      <c r="NWO379" s="638"/>
      <c r="NWP379" s="638"/>
      <c r="NWQ379" s="638"/>
      <c r="NWR379" s="638"/>
      <c r="NWS379" s="637"/>
      <c r="NWT379" s="638"/>
      <c r="NWU379" s="638"/>
      <c r="NWV379" s="638"/>
      <c r="NWW379" s="638"/>
      <c r="NWX379" s="638"/>
      <c r="NWY379" s="638"/>
      <c r="NWZ379" s="637"/>
      <c r="NXA379" s="638"/>
      <c r="NXB379" s="638"/>
      <c r="NXC379" s="638"/>
      <c r="NXD379" s="638"/>
      <c r="NXE379" s="638"/>
      <c r="NXF379" s="638"/>
      <c r="NXG379" s="637"/>
      <c r="NXH379" s="638"/>
      <c r="NXI379" s="638"/>
      <c r="NXJ379" s="638"/>
      <c r="NXK379" s="638"/>
      <c r="NXL379" s="638"/>
      <c r="NXM379" s="638"/>
      <c r="NXN379" s="637"/>
      <c r="NXO379" s="638"/>
      <c r="NXP379" s="638"/>
      <c r="NXQ379" s="638"/>
      <c r="NXR379" s="638"/>
      <c r="NXS379" s="638"/>
      <c r="NXT379" s="638"/>
      <c r="NXU379" s="637"/>
      <c r="NXV379" s="638"/>
      <c r="NXW379" s="638"/>
      <c r="NXX379" s="638"/>
      <c r="NXY379" s="638"/>
      <c r="NXZ379" s="638"/>
      <c r="NYA379" s="638"/>
      <c r="NYB379" s="637"/>
      <c r="NYC379" s="638"/>
      <c r="NYD379" s="638"/>
      <c r="NYE379" s="638"/>
      <c r="NYF379" s="638"/>
      <c r="NYG379" s="638"/>
      <c r="NYH379" s="638"/>
      <c r="NYI379" s="637"/>
      <c r="NYJ379" s="638"/>
      <c r="NYK379" s="638"/>
      <c r="NYL379" s="638"/>
      <c r="NYM379" s="638"/>
      <c r="NYN379" s="638"/>
      <c r="NYO379" s="638"/>
      <c r="NYP379" s="637"/>
      <c r="NYQ379" s="638"/>
      <c r="NYR379" s="638"/>
      <c r="NYS379" s="638"/>
      <c r="NYT379" s="638"/>
      <c r="NYU379" s="638"/>
      <c r="NYV379" s="638"/>
      <c r="NYW379" s="637"/>
      <c r="NYX379" s="638"/>
      <c r="NYY379" s="638"/>
      <c r="NYZ379" s="638"/>
      <c r="NZA379" s="638"/>
      <c r="NZB379" s="638"/>
      <c r="NZC379" s="638"/>
      <c r="NZD379" s="637"/>
      <c r="NZE379" s="638"/>
      <c r="NZF379" s="638"/>
      <c r="NZG379" s="638"/>
      <c r="NZH379" s="638"/>
      <c r="NZI379" s="638"/>
      <c r="NZJ379" s="638"/>
      <c r="NZK379" s="637"/>
      <c r="NZL379" s="638"/>
      <c r="NZM379" s="638"/>
      <c r="NZN379" s="638"/>
      <c r="NZO379" s="638"/>
      <c r="NZP379" s="638"/>
      <c r="NZQ379" s="638"/>
      <c r="NZR379" s="637"/>
      <c r="NZS379" s="638"/>
      <c r="NZT379" s="638"/>
      <c r="NZU379" s="638"/>
      <c r="NZV379" s="638"/>
      <c r="NZW379" s="638"/>
      <c r="NZX379" s="638"/>
      <c r="NZY379" s="637"/>
      <c r="NZZ379" s="638"/>
      <c r="OAA379" s="638"/>
      <c r="OAB379" s="638"/>
      <c r="OAC379" s="638"/>
      <c r="OAD379" s="638"/>
      <c r="OAE379" s="638"/>
      <c r="OAF379" s="637"/>
      <c r="OAG379" s="638"/>
      <c r="OAH379" s="638"/>
      <c r="OAI379" s="638"/>
      <c r="OAJ379" s="638"/>
      <c r="OAK379" s="638"/>
      <c r="OAL379" s="638"/>
      <c r="OAM379" s="637"/>
      <c r="OAN379" s="638"/>
      <c r="OAO379" s="638"/>
      <c r="OAP379" s="638"/>
      <c r="OAQ379" s="638"/>
      <c r="OAR379" s="638"/>
      <c r="OAS379" s="638"/>
      <c r="OAT379" s="637"/>
      <c r="OAU379" s="638"/>
      <c r="OAV379" s="638"/>
      <c r="OAW379" s="638"/>
      <c r="OAX379" s="638"/>
      <c r="OAY379" s="638"/>
      <c r="OAZ379" s="638"/>
      <c r="OBA379" s="637"/>
      <c r="OBB379" s="638"/>
      <c r="OBC379" s="638"/>
      <c r="OBD379" s="638"/>
      <c r="OBE379" s="638"/>
      <c r="OBF379" s="638"/>
      <c r="OBG379" s="638"/>
      <c r="OBH379" s="637"/>
      <c r="OBI379" s="638"/>
      <c r="OBJ379" s="638"/>
      <c r="OBK379" s="638"/>
      <c r="OBL379" s="638"/>
      <c r="OBM379" s="638"/>
      <c r="OBN379" s="638"/>
      <c r="OBO379" s="637"/>
      <c r="OBP379" s="638"/>
      <c r="OBQ379" s="638"/>
      <c r="OBR379" s="638"/>
      <c r="OBS379" s="638"/>
      <c r="OBT379" s="638"/>
      <c r="OBU379" s="638"/>
      <c r="OBV379" s="637"/>
      <c r="OBW379" s="638"/>
      <c r="OBX379" s="638"/>
      <c r="OBY379" s="638"/>
      <c r="OBZ379" s="638"/>
      <c r="OCA379" s="638"/>
      <c r="OCB379" s="638"/>
      <c r="OCC379" s="637"/>
      <c r="OCD379" s="638"/>
      <c r="OCE379" s="638"/>
      <c r="OCF379" s="638"/>
      <c r="OCG379" s="638"/>
      <c r="OCH379" s="638"/>
      <c r="OCI379" s="638"/>
      <c r="OCJ379" s="637"/>
      <c r="OCK379" s="638"/>
      <c r="OCL379" s="638"/>
      <c r="OCM379" s="638"/>
      <c r="OCN379" s="638"/>
      <c r="OCO379" s="638"/>
      <c r="OCP379" s="638"/>
      <c r="OCQ379" s="637"/>
      <c r="OCR379" s="638"/>
      <c r="OCS379" s="638"/>
      <c r="OCT379" s="638"/>
      <c r="OCU379" s="638"/>
      <c r="OCV379" s="638"/>
      <c r="OCW379" s="638"/>
      <c r="OCX379" s="637"/>
      <c r="OCY379" s="638"/>
      <c r="OCZ379" s="638"/>
      <c r="ODA379" s="638"/>
      <c r="ODB379" s="638"/>
      <c r="ODC379" s="638"/>
      <c r="ODD379" s="638"/>
      <c r="ODE379" s="637"/>
      <c r="ODF379" s="638"/>
      <c r="ODG379" s="638"/>
      <c r="ODH379" s="638"/>
      <c r="ODI379" s="638"/>
      <c r="ODJ379" s="638"/>
      <c r="ODK379" s="638"/>
      <c r="ODL379" s="637"/>
      <c r="ODM379" s="638"/>
      <c r="ODN379" s="638"/>
      <c r="ODO379" s="638"/>
      <c r="ODP379" s="638"/>
      <c r="ODQ379" s="638"/>
      <c r="ODR379" s="638"/>
      <c r="ODS379" s="637"/>
      <c r="ODT379" s="638"/>
      <c r="ODU379" s="638"/>
      <c r="ODV379" s="638"/>
      <c r="ODW379" s="638"/>
      <c r="ODX379" s="638"/>
      <c r="ODY379" s="638"/>
      <c r="ODZ379" s="637"/>
      <c r="OEA379" s="638"/>
      <c r="OEB379" s="638"/>
      <c r="OEC379" s="638"/>
      <c r="OED379" s="638"/>
      <c r="OEE379" s="638"/>
      <c r="OEF379" s="638"/>
      <c r="OEG379" s="637"/>
      <c r="OEH379" s="638"/>
      <c r="OEI379" s="638"/>
      <c r="OEJ379" s="638"/>
      <c r="OEK379" s="638"/>
      <c r="OEL379" s="638"/>
      <c r="OEM379" s="638"/>
      <c r="OEN379" s="637"/>
      <c r="OEO379" s="638"/>
      <c r="OEP379" s="638"/>
      <c r="OEQ379" s="638"/>
      <c r="OER379" s="638"/>
      <c r="OES379" s="638"/>
      <c r="OET379" s="638"/>
      <c r="OEU379" s="637"/>
      <c r="OEV379" s="638"/>
      <c r="OEW379" s="638"/>
      <c r="OEX379" s="638"/>
      <c r="OEY379" s="638"/>
      <c r="OEZ379" s="638"/>
      <c r="OFA379" s="638"/>
      <c r="OFB379" s="637"/>
      <c r="OFC379" s="638"/>
      <c r="OFD379" s="638"/>
      <c r="OFE379" s="638"/>
      <c r="OFF379" s="638"/>
      <c r="OFG379" s="638"/>
      <c r="OFH379" s="638"/>
      <c r="OFI379" s="637"/>
      <c r="OFJ379" s="638"/>
      <c r="OFK379" s="638"/>
      <c r="OFL379" s="638"/>
      <c r="OFM379" s="638"/>
      <c r="OFN379" s="638"/>
      <c r="OFO379" s="638"/>
      <c r="OFP379" s="637"/>
      <c r="OFQ379" s="638"/>
      <c r="OFR379" s="638"/>
      <c r="OFS379" s="638"/>
      <c r="OFT379" s="638"/>
      <c r="OFU379" s="638"/>
      <c r="OFV379" s="638"/>
      <c r="OFW379" s="637"/>
      <c r="OFX379" s="638"/>
      <c r="OFY379" s="638"/>
      <c r="OFZ379" s="638"/>
      <c r="OGA379" s="638"/>
      <c r="OGB379" s="638"/>
      <c r="OGC379" s="638"/>
      <c r="OGD379" s="637"/>
      <c r="OGE379" s="638"/>
      <c r="OGF379" s="638"/>
      <c r="OGG379" s="638"/>
      <c r="OGH379" s="638"/>
      <c r="OGI379" s="638"/>
      <c r="OGJ379" s="638"/>
      <c r="OGK379" s="637"/>
      <c r="OGL379" s="638"/>
      <c r="OGM379" s="638"/>
      <c r="OGN379" s="638"/>
      <c r="OGO379" s="638"/>
      <c r="OGP379" s="638"/>
      <c r="OGQ379" s="638"/>
      <c r="OGR379" s="637"/>
      <c r="OGS379" s="638"/>
      <c r="OGT379" s="638"/>
      <c r="OGU379" s="638"/>
      <c r="OGV379" s="638"/>
      <c r="OGW379" s="638"/>
      <c r="OGX379" s="638"/>
      <c r="OGY379" s="637"/>
      <c r="OGZ379" s="638"/>
      <c r="OHA379" s="638"/>
      <c r="OHB379" s="638"/>
      <c r="OHC379" s="638"/>
      <c r="OHD379" s="638"/>
      <c r="OHE379" s="638"/>
      <c r="OHF379" s="637"/>
      <c r="OHG379" s="638"/>
      <c r="OHH379" s="638"/>
      <c r="OHI379" s="638"/>
      <c r="OHJ379" s="638"/>
      <c r="OHK379" s="638"/>
      <c r="OHL379" s="638"/>
      <c r="OHM379" s="637"/>
      <c r="OHN379" s="638"/>
      <c r="OHO379" s="638"/>
      <c r="OHP379" s="638"/>
      <c r="OHQ379" s="638"/>
      <c r="OHR379" s="638"/>
      <c r="OHS379" s="638"/>
      <c r="OHT379" s="637"/>
      <c r="OHU379" s="638"/>
      <c r="OHV379" s="638"/>
      <c r="OHW379" s="638"/>
      <c r="OHX379" s="638"/>
      <c r="OHY379" s="638"/>
      <c r="OHZ379" s="638"/>
      <c r="OIA379" s="637"/>
      <c r="OIB379" s="638"/>
      <c r="OIC379" s="638"/>
      <c r="OID379" s="638"/>
      <c r="OIE379" s="638"/>
      <c r="OIF379" s="638"/>
      <c r="OIG379" s="638"/>
      <c r="OIH379" s="637"/>
      <c r="OII379" s="638"/>
      <c r="OIJ379" s="638"/>
      <c r="OIK379" s="638"/>
      <c r="OIL379" s="638"/>
      <c r="OIM379" s="638"/>
      <c r="OIN379" s="638"/>
      <c r="OIO379" s="637"/>
      <c r="OIP379" s="638"/>
      <c r="OIQ379" s="638"/>
      <c r="OIR379" s="638"/>
      <c r="OIS379" s="638"/>
      <c r="OIT379" s="638"/>
      <c r="OIU379" s="638"/>
      <c r="OIV379" s="637"/>
      <c r="OIW379" s="638"/>
      <c r="OIX379" s="638"/>
      <c r="OIY379" s="638"/>
      <c r="OIZ379" s="638"/>
      <c r="OJA379" s="638"/>
      <c r="OJB379" s="638"/>
      <c r="OJC379" s="637"/>
      <c r="OJD379" s="638"/>
      <c r="OJE379" s="638"/>
      <c r="OJF379" s="638"/>
      <c r="OJG379" s="638"/>
      <c r="OJH379" s="638"/>
      <c r="OJI379" s="638"/>
      <c r="OJJ379" s="637"/>
      <c r="OJK379" s="638"/>
      <c r="OJL379" s="638"/>
      <c r="OJM379" s="638"/>
      <c r="OJN379" s="638"/>
      <c r="OJO379" s="638"/>
      <c r="OJP379" s="638"/>
      <c r="OJQ379" s="637"/>
      <c r="OJR379" s="638"/>
      <c r="OJS379" s="638"/>
      <c r="OJT379" s="638"/>
      <c r="OJU379" s="638"/>
      <c r="OJV379" s="638"/>
      <c r="OJW379" s="638"/>
      <c r="OJX379" s="637"/>
      <c r="OJY379" s="638"/>
      <c r="OJZ379" s="638"/>
      <c r="OKA379" s="638"/>
      <c r="OKB379" s="638"/>
      <c r="OKC379" s="638"/>
      <c r="OKD379" s="638"/>
      <c r="OKE379" s="637"/>
      <c r="OKF379" s="638"/>
      <c r="OKG379" s="638"/>
      <c r="OKH379" s="638"/>
      <c r="OKI379" s="638"/>
      <c r="OKJ379" s="638"/>
      <c r="OKK379" s="638"/>
      <c r="OKL379" s="637"/>
      <c r="OKM379" s="638"/>
      <c r="OKN379" s="638"/>
      <c r="OKO379" s="638"/>
      <c r="OKP379" s="638"/>
      <c r="OKQ379" s="638"/>
      <c r="OKR379" s="638"/>
      <c r="OKS379" s="637"/>
      <c r="OKT379" s="638"/>
      <c r="OKU379" s="638"/>
      <c r="OKV379" s="638"/>
      <c r="OKW379" s="638"/>
      <c r="OKX379" s="638"/>
      <c r="OKY379" s="638"/>
      <c r="OKZ379" s="637"/>
      <c r="OLA379" s="638"/>
      <c r="OLB379" s="638"/>
      <c r="OLC379" s="638"/>
      <c r="OLD379" s="638"/>
      <c r="OLE379" s="638"/>
      <c r="OLF379" s="638"/>
      <c r="OLG379" s="637"/>
      <c r="OLH379" s="638"/>
      <c r="OLI379" s="638"/>
      <c r="OLJ379" s="638"/>
      <c r="OLK379" s="638"/>
      <c r="OLL379" s="638"/>
      <c r="OLM379" s="638"/>
      <c r="OLN379" s="637"/>
      <c r="OLO379" s="638"/>
      <c r="OLP379" s="638"/>
      <c r="OLQ379" s="638"/>
      <c r="OLR379" s="638"/>
      <c r="OLS379" s="638"/>
      <c r="OLT379" s="638"/>
      <c r="OLU379" s="637"/>
      <c r="OLV379" s="638"/>
      <c r="OLW379" s="638"/>
      <c r="OLX379" s="638"/>
      <c r="OLY379" s="638"/>
      <c r="OLZ379" s="638"/>
      <c r="OMA379" s="638"/>
      <c r="OMB379" s="637"/>
      <c r="OMC379" s="638"/>
      <c r="OMD379" s="638"/>
      <c r="OME379" s="638"/>
      <c r="OMF379" s="638"/>
      <c r="OMG379" s="638"/>
      <c r="OMH379" s="638"/>
      <c r="OMI379" s="637"/>
      <c r="OMJ379" s="638"/>
      <c r="OMK379" s="638"/>
      <c r="OML379" s="638"/>
      <c r="OMM379" s="638"/>
      <c r="OMN379" s="638"/>
      <c r="OMO379" s="638"/>
      <c r="OMP379" s="637"/>
      <c r="OMQ379" s="638"/>
      <c r="OMR379" s="638"/>
      <c r="OMS379" s="638"/>
      <c r="OMT379" s="638"/>
      <c r="OMU379" s="638"/>
      <c r="OMV379" s="638"/>
      <c r="OMW379" s="637"/>
      <c r="OMX379" s="638"/>
      <c r="OMY379" s="638"/>
      <c r="OMZ379" s="638"/>
      <c r="ONA379" s="638"/>
      <c r="ONB379" s="638"/>
      <c r="ONC379" s="638"/>
      <c r="OND379" s="637"/>
      <c r="ONE379" s="638"/>
      <c r="ONF379" s="638"/>
      <c r="ONG379" s="638"/>
      <c r="ONH379" s="638"/>
      <c r="ONI379" s="638"/>
      <c r="ONJ379" s="638"/>
      <c r="ONK379" s="637"/>
      <c r="ONL379" s="638"/>
      <c r="ONM379" s="638"/>
      <c r="ONN379" s="638"/>
      <c r="ONO379" s="638"/>
      <c r="ONP379" s="638"/>
      <c r="ONQ379" s="638"/>
      <c r="ONR379" s="637"/>
      <c r="ONS379" s="638"/>
      <c r="ONT379" s="638"/>
      <c r="ONU379" s="638"/>
      <c r="ONV379" s="638"/>
      <c r="ONW379" s="638"/>
      <c r="ONX379" s="638"/>
      <c r="ONY379" s="637"/>
      <c r="ONZ379" s="638"/>
      <c r="OOA379" s="638"/>
      <c r="OOB379" s="638"/>
      <c r="OOC379" s="638"/>
      <c r="OOD379" s="638"/>
      <c r="OOE379" s="638"/>
      <c r="OOF379" s="637"/>
      <c r="OOG379" s="638"/>
      <c r="OOH379" s="638"/>
      <c r="OOI379" s="638"/>
      <c r="OOJ379" s="638"/>
      <c r="OOK379" s="638"/>
      <c r="OOL379" s="638"/>
      <c r="OOM379" s="637"/>
      <c r="OON379" s="638"/>
      <c r="OOO379" s="638"/>
      <c r="OOP379" s="638"/>
      <c r="OOQ379" s="638"/>
      <c r="OOR379" s="638"/>
      <c r="OOS379" s="638"/>
      <c r="OOT379" s="637"/>
      <c r="OOU379" s="638"/>
      <c r="OOV379" s="638"/>
      <c r="OOW379" s="638"/>
      <c r="OOX379" s="638"/>
      <c r="OOY379" s="638"/>
      <c r="OOZ379" s="638"/>
      <c r="OPA379" s="637"/>
      <c r="OPB379" s="638"/>
      <c r="OPC379" s="638"/>
      <c r="OPD379" s="638"/>
      <c r="OPE379" s="638"/>
      <c r="OPF379" s="638"/>
      <c r="OPG379" s="638"/>
      <c r="OPH379" s="637"/>
      <c r="OPI379" s="638"/>
      <c r="OPJ379" s="638"/>
      <c r="OPK379" s="638"/>
      <c r="OPL379" s="638"/>
      <c r="OPM379" s="638"/>
      <c r="OPN379" s="638"/>
      <c r="OPO379" s="637"/>
      <c r="OPP379" s="638"/>
      <c r="OPQ379" s="638"/>
      <c r="OPR379" s="638"/>
      <c r="OPS379" s="638"/>
      <c r="OPT379" s="638"/>
      <c r="OPU379" s="638"/>
      <c r="OPV379" s="637"/>
      <c r="OPW379" s="638"/>
      <c r="OPX379" s="638"/>
      <c r="OPY379" s="638"/>
      <c r="OPZ379" s="638"/>
      <c r="OQA379" s="638"/>
      <c r="OQB379" s="638"/>
      <c r="OQC379" s="637"/>
      <c r="OQD379" s="638"/>
      <c r="OQE379" s="638"/>
      <c r="OQF379" s="638"/>
      <c r="OQG379" s="638"/>
      <c r="OQH379" s="638"/>
      <c r="OQI379" s="638"/>
      <c r="OQJ379" s="637"/>
      <c r="OQK379" s="638"/>
      <c r="OQL379" s="638"/>
      <c r="OQM379" s="638"/>
      <c r="OQN379" s="638"/>
      <c r="OQO379" s="638"/>
      <c r="OQP379" s="638"/>
      <c r="OQQ379" s="637"/>
      <c r="OQR379" s="638"/>
      <c r="OQS379" s="638"/>
      <c r="OQT379" s="638"/>
      <c r="OQU379" s="638"/>
      <c r="OQV379" s="638"/>
      <c r="OQW379" s="638"/>
      <c r="OQX379" s="637"/>
      <c r="OQY379" s="638"/>
      <c r="OQZ379" s="638"/>
      <c r="ORA379" s="638"/>
      <c r="ORB379" s="638"/>
      <c r="ORC379" s="638"/>
      <c r="ORD379" s="638"/>
      <c r="ORE379" s="637"/>
      <c r="ORF379" s="638"/>
      <c r="ORG379" s="638"/>
      <c r="ORH379" s="638"/>
      <c r="ORI379" s="638"/>
      <c r="ORJ379" s="638"/>
      <c r="ORK379" s="638"/>
      <c r="ORL379" s="637"/>
      <c r="ORM379" s="638"/>
      <c r="ORN379" s="638"/>
      <c r="ORO379" s="638"/>
      <c r="ORP379" s="638"/>
      <c r="ORQ379" s="638"/>
      <c r="ORR379" s="638"/>
      <c r="ORS379" s="637"/>
      <c r="ORT379" s="638"/>
      <c r="ORU379" s="638"/>
      <c r="ORV379" s="638"/>
      <c r="ORW379" s="638"/>
      <c r="ORX379" s="638"/>
      <c r="ORY379" s="638"/>
      <c r="ORZ379" s="637"/>
      <c r="OSA379" s="638"/>
      <c r="OSB379" s="638"/>
      <c r="OSC379" s="638"/>
      <c r="OSD379" s="638"/>
      <c r="OSE379" s="638"/>
      <c r="OSF379" s="638"/>
      <c r="OSG379" s="637"/>
      <c r="OSH379" s="638"/>
      <c r="OSI379" s="638"/>
      <c r="OSJ379" s="638"/>
      <c r="OSK379" s="638"/>
      <c r="OSL379" s="638"/>
      <c r="OSM379" s="638"/>
      <c r="OSN379" s="637"/>
      <c r="OSO379" s="638"/>
      <c r="OSP379" s="638"/>
      <c r="OSQ379" s="638"/>
      <c r="OSR379" s="638"/>
      <c r="OSS379" s="638"/>
      <c r="OST379" s="638"/>
      <c r="OSU379" s="637"/>
      <c r="OSV379" s="638"/>
      <c r="OSW379" s="638"/>
      <c r="OSX379" s="638"/>
      <c r="OSY379" s="638"/>
      <c r="OSZ379" s="638"/>
      <c r="OTA379" s="638"/>
      <c r="OTB379" s="637"/>
      <c r="OTC379" s="638"/>
      <c r="OTD379" s="638"/>
      <c r="OTE379" s="638"/>
      <c r="OTF379" s="638"/>
      <c r="OTG379" s="638"/>
      <c r="OTH379" s="638"/>
      <c r="OTI379" s="637"/>
      <c r="OTJ379" s="638"/>
      <c r="OTK379" s="638"/>
      <c r="OTL379" s="638"/>
      <c r="OTM379" s="638"/>
      <c r="OTN379" s="638"/>
      <c r="OTO379" s="638"/>
      <c r="OTP379" s="637"/>
      <c r="OTQ379" s="638"/>
      <c r="OTR379" s="638"/>
      <c r="OTS379" s="638"/>
      <c r="OTT379" s="638"/>
      <c r="OTU379" s="638"/>
      <c r="OTV379" s="638"/>
      <c r="OTW379" s="637"/>
      <c r="OTX379" s="638"/>
      <c r="OTY379" s="638"/>
      <c r="OTZ379" s="638"/>
      <c r="OUA379" s="638"/>
      <c r="OUB379" s="638"/>
      <c r="OUC379" s="638"/>
      <c r="OUD379" s="637"/>
      <c r="OUE379" s="638"/>
      <c r="OUF379" s="638"/>
      <c r="OUG379" s="638"/>
      <c r="OUH379" s="638"/>
      <c r="OUI379" s="638"/>
      <c r="OUJ379" s="638"/>
      <c r="OUK379" s="637"/>
      <c r="OUL379" s="638"/>
      <c r="OUM379" s="638"/>
      <c r="OUN379" s="638"/>
      <c r="OUO379" s="638"/>
      <c r="OUP379" s="638"/>
      <c r="OUQ379" s="638"/>
      <c r="OUR379" s="637"/>
      <c r="OUS379" s="638"/>
      <c r="OUT379" s="638"/>
      <c r="OUU379" s="638"/>
      <c r="OUV379" s="638"/>
      <c r="OUW379" s="638"/>
      <c r="OUX379" s="638"/>
      <c r="OUY379" s="637"/>
      <c r="OUZ379" s="638"/>
      <c r="OVA379" s="638"/>
      <c r="OVB379" s="638"/>
      <c r="OVC379" s="638"/>
      <c r="OVD379" s="638"/>
      <c r="OVE379" s="638"/>
      <c r="OVF379" s="637"/>
      <c r="OVG379" s="638"/>
      <c r="OVH379" s="638"/>
      <c r="OVI379" s="638"/>
      <c r="OVJ379" s="638"/>
      <c r="OVK379" s="638"/>
      <c r="OVL379" s="638"/>
      <c r="OVM379" s="637"/>
      <c r="OVN379" s="638"/>
      <c r="OVO379" s="638"/>
      <c r="OVP379" s="638"/>
      <c r="OVQ379" s="638"/>
      <c r="OVR379" s="638"/>
      <c r="OVS379" s="638"/>
      <c r="OVT379" s="637"/>
      <c r="OVU379" s="638"/>
      <c r="OVV379" s="638"/>
      <c r="OVW379" s="638"/>
      <c r="OVX379" s="638"/>
      <c r="OVY379" s="638"/>
      <c r="OVZ379" s="638"/>
      <c r="OWA379" s="637"/>
      <c r="OWB379" s="638"/>
      <c r="OWC379" s="638"/>
      <c r="OWD379" s="638"/>
      <c r="OWE379" s="638"/>
      <c r="OWF379" s="638"/>
      <c r="OWG379" s="638"/>
      <c r="OWH379" s="637"/>
      <c r="OWI379" s="638"/>
      <c r="OWJ379" s="638"/>
      <c r="OWK379" s="638"/>
      <c r="OWL379" s="638"/>
      <c r="OWM379" s="638"/>
      <c r="OWN379" s="638"/>
      <c r="OWO379" s="637"/>
      <c r="OWP379" s="638"/>
      <c r="OWQ379" s="638"/>
      <c r="OWR379" s="638"/>
      <c r="OWS379" s="638"/>
      <c r="OWT379" s="638"/>
      <c r="OWU379" s="638"/>
      <c r="OWV379" s="637"/>
      <c r="OWW379" s="638"/>
      <c r="OWX379" s="638"/>
      <c r="OWY379" s="638"/>
      <c r="OWZ379" s="638"/>
      <c r="OXA379" s="638"/>
      <c r="OXB379" s="638"/>
      <c r="OXC379" s="637"/>
      <c r="OXD379" s="638"/>
      <c r="OXE379" s="638"/>
      <c r="OXF379" s="638"/>
      <c r="OXG379" s="638"/>
      <c r="OXH379" s="638"/>
      <c r="OXI379" s="638"/>
      <c r="OXJ379" s="637"/>
      <c r="OXK379" s="638"/>
      <c r="OXL379" s="638"/>
      <c r="OXM379" s="638"/>
      <c r="OXN379" s="638"/>
      <c r="OXO379" s="638"/>
      <c r="OXP379" s="638"/>
      <c r="OXQ379" s="637"/>
      <c r="OXR379" s="638"/>
      <c r="OXS379" s="638"/>
      <c r="OXT379" s="638"/>
      <c r="OXU379" s="638"/>
      <c r="OXV379" s="638"/>
      <c r="OXW379" s="638"/>
      <c r="OXX379" s="637"/>
      <c r="OXY379" s="638"/>
      <c r="OXZ379" s="638"/>
      <c r="OYA379" s="638"/>
      <c r="OYB379" s="638"/>
      <c r="OYC379" s="638"/>
      <c r="OYD379" s="638"/>
      <c r="OYE379" s="637"/>
      <c r="OYF379" s="638"/>
      <c r="OYG379" s="638"/>
      <c r="OYH379" s="638"/>
      <c r="OYI379" s="638"/>
      <c r="OYJ379" s="638"/>
      <c r="OYK379" s="638"/>
      <c r="OYL379" s="637"/>
      <c r="OYM379" s="638"/>
      <c r="OYN379" s="638"/>
      <c r="OYO379" s="638"/>
      <c r="OYP379" s="638"/>
      <c r="OYQ379" s="638"/>
      <c r="OYR379" s="638"/>
      <c r="OYS379" s="637"/>
      <c r="OYT379" s="638"/>
      <c r="OYU379" s="638"/>
      <c r="OYV379" s="638"/>
      <c r="OYW379" s="638"/>
      <c r="OYX379" s="638"/>
      <c r="OYY379" s="638"/>
      <c r="OYZ379" s="637"/>
      <c r="OZA379" s="638"/>
      <c r="OZB379" s="638"/>
      <c r="OZC379" s="638"/>
      <c r="OZD379" s="638"/>
      <c r="OZE379" s="638"/>
      <c r="OZF379" s="638"/>
      <c r="OZG379" s="637"/>
      <c r="OZH379" s="638"/>
      <c r="OZI379" s="638"/>
      <c r="OZJ379" s="638"/>
      <c r="OZK379" s="638"/>
      <c r="OZL379" s="638"/>
      <c r="OZM379" s="638"/>
      <c r="OZN379" s="637"/>
      <c r="OZO379" s="638"/>
      <c r="OZP379" s="638"/>
      <c r="OZQ379" s="638"/>
      <c r="OZR379" s="638"/>
      <c r="OZS379" s="638"/>
      <c r="OZT379" s="638"/>
      <c r="OZU379" s="637"/>
      <c r="OZV379" s="638"/>
      <c r="OZW379" s="638"/>
      <c r="OZX379" s="638"/>
      <c r="OZY379" s="638"/>
      <c r="OZZ379" s="638"/>
      <c r="PAA379" s="638"/>
      <c r="PAB379" s="637"/>
      <c r="PAC379" s="638"/>
      <c r="PAD379" s="638"/>
      <c r="PAE379" s="638"/>
      <c r="PAF379" s="638"/>
      <c r="PAG379" s="638"/>
      <c r="PAH379" s="638"/>
      <c r="PAI379" s="637"/>
      <c r="PAJ379" s="638"/>
      <c r="PAK379" s="638"/>
      <c r="PAL379" s="638"/>
      <c r="PAM379" s="638"/>
      <c r="PAN379" s="638"/>
      <c r="PAO379" s="638"/>
      <c r="PAP379" s="637"/>
      <c r="PAQ379" s="638"/>
      <c r="PAR379" s="638"/>
      <c r="PAS379" s="638"/>
      <c r="PAT379" s="638"/>
      <c r="PAU379" s="638"/>
      <c r="PAV379" s="638"/>
      <c r="PAW379" s="637"/>
      <c r="PAX379" s="638"/>
      <c r="PAY379" s="638"/>
      <c r="PAZ379" s="638"/>
      <c r="PBA379" s="638"/>
      <c r="PBB379" s="638"/>
      <c r="PBC379" s="638"/>
      <c r="PBD379" s="637"/>
      <c r="PBE379" s="638"/>
      <c r="PBF379" s="638"/>
      <c r="PBG379" s="638"/>
      <c r="PBH379" s="638"/>
      <c r="PBI379" s="638"/>
      <c r="PBJ379" s="638"/>
      <c r="PBK379" s="637"/>
      <c r="PBL379" s="638"/>
      <c r="PBM379" s="638"/>
      <c r="PBN379" s="638"/>
      <c r="PBO379" s="638"/>
      <c r="PBP379" s="638"/>
      <c r="PBQ379" s="638"/>
      <c r="PBR379" s="637"/>
      <c r="PBS379" s="638"/>
      <c r="PBT379" s="638"/>
      <c r="PBU379" s="638"/>
      <c r="PBV379" s="638"/>
      <c r="PBW379" s="638"/>
      <c r="PBX379" s="638"/>
      <c r="PBY379" s="637"/>
      <c r="PBZ379" s="638"/>
      <c r="PCA379" s="638"/>
      <c r="PCB379" s="638"/>
      <c r="PCC379" s="638"/>
      <c r="PCD379" s="638"/>
      <c r="PCE379" s="638"/>
      <c r="PCF379" s="637"/>
      <c r="PCG379" s="638"/>
      <c r="PCH379" s="638"/>
      <c r="PCI379" s="638"/>
      <c r="PCJ379" s="638"/>
      <c r="PCK379" s="638"/>
      <c r="PCL379" s="638"/>
      <c r="PCM379" s="637"/>
      <c r="PCN379" s="638"/>
      <c r="PCO379" s="638"/>
      <c r="PCP379" s="638"/>
      <c r="PCQ379" s="638"/>
      <c r="PCR379" s="638"/>
      <c r="PCS379" s="638"/>
      <c r="PCT379" s="637"/>
      <c r="PCU379" s="638"/>
      <c r="PCV379" s="638"/>
      <c r="PCW379" s="638"/>
      <c r="PCX379" s="638"/>
      <c r="PCY379" s="638"/>
      <c r="PCZ379" s="638"/>
      <c r="PDA379" s="637"/>
      <c r="PDB379" s="638"/>
      <c r="PDC379" s="638"/>
      <c r="PDD379" s="638"/>
      <c r="PDE379" s="638"/>
      <c r="PDF379" s="638"/>
      <c r="PDG379" s="638"/>
      <c r="PDH379" s="637"/>
      <c r="PDI379" s="638"/>
      <c r="PDJ379" s="638"/>
      <c r="PDK379" s="638"/>
      <c r="PDL379" s="638"/>
      <c r="PDM379" s="638"/>
      <c r="PDN379" s="638"/>
      <c r="PDO379" s="637"/>
      <c r="PDP379" s="638"/>
      <c r="PDQ379" s="638"/>
      <c r="PDR379" s="638"/>
      <c r="PDS379" s="638"/>
      <c r="PDT379" s="638"/>
      <c r="PDU379" s="638"/>
      <c r="PDV379" s="637"/>
      <c r="PDW379" s="638"/>
      <c r="PDX379" s="638"/>
      <c r="PDY379" s="638"/>
      <c r="PDZ379" s="638"/>
      <c r="PEA379" s="638"/>
      <c r="PEB379" s="638"/>
      <c r="PEC379" s="637"/>
      <c r="PED379" s="638"/>
      <c r="PEE379" s="638"/>
      <c r="PEF379" s="638"/>
      <c r="PEG379" s="638"/>
      <c r="PEH379" s="638"/>
      <c r="PEI379" s="638"/>
      <c r="PEJ379" s="637"/>
      <c r="PEK379" s="638"/>
      <c r="PEL379" s="638"/>
      <c r="PEM379" s="638"/>
      <c r="PEN379" s="638"/>
      <c r="PEO379" s="638"/>
      <c r="PEP379" s="638"/>
      <c r="PEQ379" s="637"/>
      <c r="PER379" s="638"/>
      <c r="PES379" s="638"/>
      <c r="PET379" s="638"/>
      <c r="PEU379" s="638"/>
      <c r="PEV379" s="638"/>
      <c r="PEW379" s="638"/>
      <c r="PEX379" s="637"/>
      <c r="PEY379" s="638"/>
      <c r="PEZ379" s="638"/>
      <c r="PFA379" s="638"/>
      <c r="PFB379" s="638"/>
      <c r="PFC379" s="638"/>
      <c r="PFD379" s="638"/>
      <c r="PFE379" s="637"/>
      <c r="PFF379" s="638"/>
      <c r="PFG379" s="638"/>
      <c r="PFH379" s="638"/>
      <c r="PFI379" s="638"/>
      <c r="PFJ379" s="638"/>
      <c r="PFK379" s="638"/>
      <c r="PFL379" s="637"/>
      <c r="PFM379" s="638"/>
      <c r="PFN379" s="638"/>
      <c r="PFO379" s="638"/>
      <c r="PFP379" s="638"/>
      <c r="PFQ379" s="638"/>
      <c r="PFR379" s="638"/>
      <c r="PFS379" s="637"/>
      <c r="PFT379" s="638"/>
      <c r="PFU379" s="638"/>
      <c r="PFV379" s="638"/>
      <c r="PFW379" s="638"/>
      <c r="PFX379" s="638"/>
      <c r="PFY379" s="638"/>
      <c r="PFZ379" s="637"/>
      <c r="PGA379" s="638"/>
      <c r="PGB379" s="638"/>
      <c r="PGC379" s="638"/>
      <c r="PGD379" s="638"/>
      <c r="PGE379" s="638"/>
      <c r="PGF379" s="638"/>
      <c r="PGG379" s="637"/>
      <c r="PGH379" s="638"/>
      <c r="PGI379" s="638"/>
      <c r="PGJ379" s="638"/>
      <c r="PGK379" s="638"/>
      <c r="PGL379" s="638"/>
      <c r="PGM379" s="638"/>
      <c r="PGN379" s="637"/>
      <c r="PGO379" s="638"/>
      <c r="PGP379" s="638"/>
      <c r="PGQ379" s="638"/>
      <c r="PGR379" s="638"/>
      <c r="PGS379" s="638"/>
      <c r="PGT379" s="638"/>
      <c r="PGU379" s="637"/>
      <c r="PGV379" s="638"/>
      <c r="PGW379" s="638"/>
      <c r="PGX379" s="638"/>
      <c r="PGY379" s="638"/>
      <c r="PGZ379" s="638"/>
      <c r="PHA379" s="638"/>
      <c r="PHB379" s="637"/>
      <c r="PHC379" s="638"/>
      <c r="PHD379" s="638"/>
      <c r="PHE379" s="638"/>
      <c r="PHF379" s="638"/>
      <c r="PHG379" s="638"/>
      <c r="PHH379" s="638"/>
      <c r="PHI379" s="637"/>
      <c r="PHJ379" s="638"/>
      <c r="PHK379" s="638"/>
      <c r="PHL379" s="638"/>
      <c r="PHM379" s="638"/>
      <c r="PHN379" s="638"/>
      <c r="PHO379" s="638"/>
      <c r="PHP379" s="637"/>
      <c r="PHQ379" s="638"/>
      <c r="PHR379" s="638"/>
      <c r="PHS379" s="638"/>
      <c r="PHT379" s="638"/>
      <c r="PHU379" s="638"/>
      <c r="PHV379" s="638"/>
      <c r="PHW379" s="637"/>
      <c r="PHX379" s="638"/>
      <c r="PHY379" s="638"/>
      <c r="PHZ379" s="638"/>
      <c r="PIA379" s="638"/>
      <c r="PIB379" s="638"/>
      <c r="PIC379" s="638"/>
      <c r="PID379" s="637"/>
      <c r="PIE379" s="638"/>
      <c r="PIF379" s="638"/>
      <c r="PIG379" s="638"/>
      <c r="PIH379" s="638"/>
      <c r="PII379" s="638"/>
      <c r="PIJ379" s="638"/>
      <c r="PIK379" s="637"/>
      <c r="PIL379" s="638"/>
      <c r="PIM379" s="638"/>
      <c r="PIN379" s="638"/>
      <c r="PIO379" s="638"/>
      <c r="PIP379" s="638"/>
      <c r="PIQ379" s="638"/>
      <c r="PIR379" s="637"/>
      <c r="PIS379" s="638"/>
      <c r="PIT379" s="638"/>
      <c r="PIU379" s="638"/>
      <c r="PIV379" s="638"/>
      <c r="PIW379" s="638"/>
      <c r="PIX379" s="638"/>
      <c r="PIY379" s="637"/>
      <c r="PIZ379" s="638"/>
      <c r="PJA379" s="638"/>
      <c r="PJB379" s="638"/>
      <c r="PJC379" s="638"/>
      <c r="PJD379" s="638"/>
      <c r="PJE379" s="638"/>
      <c r="PJF379" s="637"/>
      <c r="PJG379" s="638"/>
      <c r="PJH379" s="638"/>
      <c r="PJI379" s="638"/>
      <c r="PJJ379" s="638"/>
      <c r="PJK379" s="638"/>
      <c r="PJL379" s="638"/>
      <c r="PJM379" s="637"/>
      <c r="PJN379" s="638"/>
      <c r="PJO379" s="638"/>
      <c r="PJP379" s="638"/>
      <c r="PJQ379" s="638"/>
      <c r="PJR379" s="638"/>
      <c r="PJS379" s="638"/>
      <c r="PJT379" s="637"/>
      <c r="PJU379" s="638"/>
      <c r="PJV379" s="638"/>
      <c r="PJW379" s="638"/>
      <c r="PJX379" s="638"/>
      <c r="PJY379" s="638"/>
      <c r="PJZ379" s="638"/>
      <c r="PKA379" s="637"/>
      <c r="PKB379" s="638"/>
      <c r="PKC379" s="638"/>
      <c r="PKD379" s="638"/>
      <c r="PKE379" s="638"/>
      <c r="PKF379" s="638"/>
      <c r="PKG379" s="638"/>
      <c r="PKH379" s="637"/>
      <c r="PKI379" s="638"/>
      <c r="PKJ379" s="638"/>
      <c r="PKK379" s="638"/>
      <c r="PKL379" s="638"/>
      <c r="PKM379" s="638"/>
      <c r="PKN379" s="638"/>
      <c r="PKO379" s="637"/>
      <c r="PKP379" s="638"/>
      <c r="PKQ379" s="638"/>
      <c r="PKR379" s="638"/>
      <c r="PKS379" s="638"/>
      <c r="PKT379" s="638"/>
      <c r="PKU379" s="638"/>
      <c r="PKV379" s="637"/>
      <c r="PKW379" s="638"/>
      <c r="PKX379" s="638"/>
      <c r="PKY379" s="638"/>
      <c r="PKZ379" s="638"/>
      <c r="PLA379" s="638"/>
      <c r="PLB379" s="638"/>
      <c r="PLC379" s="637"/>
      <c r="PLD379" s="638"/>
      <c r="PLE379" s="638"/>
      <c r="PLF379" s="638"/>
      <c r="PLG379" s="638"/>
      <c r="PLH379" s="638"/>
      <c r="PLI379" s="638"/>
      <c r="PLJ379" s="637"/>
      <c r="PLK379" s="638"/>
      <c r="PLL379" s="638"/>
      <c r="PLM379" s="638"/>
      <c r="PLN379" s="638"/>
      <c r="PLO379" s="638"/>
      <c r="PLP379" s="638"/>
      <c r="PLQ379" s="637"/>
      <c r="PLR379" s="638"/>
      <c r="PLS379" s="638"/>
      <c r="PLT379" s="638"/>
      <c r="PLU379" s="638"/>
      <c r="PLV379" s="638"/>
      <c r="PLW379" s="638"/>
      <c r="PLX379" s="637"/>
      <c r="PLY379" s="638"/>
      <c r="PLZ379" s="638"/>
      <c r="PMA379" s="638"/>
      <c r="PMB379" s="638"/>
      <c r="PMC379" s="638"/>
      <c r="PMD379" s="638"/>
      <c r="PME379" s="637"/>
      <c r="PMF379" s="638"/>
      <c r="PMG379" s="638"/>
      <c r="PMH379" s="638"/>
      <c r="PMI379" s="638"/>
      <c r="PMJ379" s="638"/>
      <c r="PMK379" s="638"/>
      <c r="PML379" s="637"/>
      <c r="PMM379" s="638"/>
      <c r="PMN379" s="638"/>
      <c r="PMO379" s="638"/>
      <c r="PMP379" s="638"/>
      <c r="PMQ379" s="638"/>
      <c r="PMR379" s="638"/>
      <c r="PMS379" s="637"/>
      <c r="PMT379" s="638"/>
      <c r="PMU379" s="638"/>
      <c r="PMV379" s="638"/>
      <c r="PMW379" s="638"/>
      <c r="PMX379" s="638"/>
      <c r="PMY379" s="638"/>
      <c r="PMZ379" s="637"/>
      <c r="PNA379" s="638"/>
      <c r="PNB379" s="638"/>
      <c r="PNC379" s="638"/>
      <c r="PND379" s="638"/>
      <c r="PNE379" s="638"/>
      <c r="PNF379" s="638"/>
      <c r="PNG379" s="637"/>
      <c r="PNH379" s="638"/>
      <c r="PNI379" s="638"/>
      <c r="PNJ379" s="638"/>
      <c r="PNK379" s="638"/>
      <c r="PNL379" s="638"/>
      <c r="PNM379" s="638"/>
      <c r="PNN379" s="637"/>
      <c r="PNO379" s="638"/>
      <c r="PNP379" s="638"/>
      <c r="PNQ379" s="638"/>
      <c r="PNR379" s="638"/>
      <c r="PNS379" s="638"/>
      <c r="PNT379" s="638"/>
      <c r="PNU379" s="637"/>
      <c r="PNV379" s="638"/>
      <c r="PNW379" s="638"/>
      <c r="PNX379" s="638"/>
      <c r="PNY379" s="638"/>
      <c r="PNZ379" s="638"/>
      <c r="POA379" s="638"/>
      <c r="POB379" s="637"/>
      <c r="POC379" s="638"/>
      <c r="POD379" s="638"/>
      <c r="POE379" s="638"/>
      <c r="POF379" s="638"/>
      <c r="POG379" s="638"/>
      <c r="POH379" s="638"/>
      <c r="POI379" s="637"/>
      <c r="POJ379" s="638"/>
      <c r="POK379" s="638"/>
      <c r="POL379" s="638"/>
      <c r="POM379" s="638"/>
      <c r="PON379" s="638"/>
      <c r="POO379" s="638"/>
      <c r="POP379" s="637"/>
      <c r="POQ379" s="638"/>
      <c r="POR379" s="638"/>
      <c r="POS379" s="638"/>
      <c r="POT379" s="638"/>
      <c r="POU379" s="638"/>
      <c r="POV379" s="638"/>
      <c r="POW379" s="637"/>
      <c r="POX379" s="638"/>
      <c r="POY379" s="638"/>
      <c r="POZ379" s="638"/>
      <c r="PPA379" s="638"/>
      <c r="PPB379" s="638"/>
      <c r="PPC379" s="638"/>
      <c r="PPD379" s="637"/>
      <c r="PPE379" s="638"/>
      <c r="PPF379" s="638"/>
      <c r="PPG379" s="638"/>
      <c r="PPH379" s="638"/>
      <c r="PPI379" s="638"/>
      <c r="PPJ379" s="638"/>
      <c r="PPK379" s="637"/>
      <c r="PPL379" s="638"/>
      <c r="PPM379" s="638"/>
      <c r="PPN379" s="638"/>
      <c r="PPO379" s="638"/>
      <c r="PPP379" s="638"/>
      <c r="PPQ379" s="638"/>
      <c r="PPR379" s="637"/>
      <c r="PPS379" s="638"/>
      <c r="PPT379" s="638"/>
      <c r="PPU379" s="638"/>
      <c r="PPV379" s="638"/>
      <c r="PPW379" s="638"/>
      <c r="PPX379" s="638"/>
      <c r="PPY379" s="637"/>
      <c r="PPZ379" s="638"/>
      <c r="PQA379" s="638"/>
      <c r="PQB379" s="638"/>
      <c r="PQC379" s="638"/>
      <c r="PQD379" s="638"/>
      <c r="PQE379" s="638"/>
      <c r="PQF379" s="637"/>
      <c r="PQG379" s="638"/>
      <c r="PQH379" s="638"/>
      <c r="PQI379" s="638"/>
      <c r="PQJ379" s="638"/>
      <c r="PQK379" s="638"/>
      <c r="PQL379" s="638"/>
      <c r="PQM379" s="637"/>
      <c r="PQN379" s="638"/>
      <c r="PQO379" s="638"/>
      <c r="PQP379" s="638"/>
      <c r="PQQ379" s="638"/>
      <c r="PQR379" s="638"/>
      <c r="PQS379" s="638"/>
      <c r="PQT379" s="637"/>
      <c r="PQU379" s="638"/>
      <c r="PQV379" s="638"/>
      <c r="PQW379" s="638"/>
      <c r="PQX379" s="638"/>
      <c r="PQY379" s="638"/>
      <c r="PQZ379" s="638"/>
      <c r="PRA379" s="637"/>
      <c r="PRB379" s="638"/>
      <c r="PRC379" s="638"/>
      <c r="PRD379" s="638"/>
      <c r="PRE379" s="638"/>
      <c r="PRF379" s="638"/>
      <c r="PRG379" s="638"/>
      <c r="PRH379" s="637"/>
      <c r="PRI379" s="638"/>
      <c r="PRJ379" s="638"/>
      <c r="PRK379" s="638"/>
      <c r="PRL379" s="638"/>
      <c r="PRM379" s="638"/>
      <c r="PRN379" s="638"/>
      <c r="PRO379" s="637"/>
      <c r="PRP379" s="638"/>
      <c r="PRQ379" s="638"/>
      <c r="PRR379" s="638"/>
      <c r="PRS379" s="638"/>
      <c r="PRT379" s="638"/>
      <c r="PRU379" s="638"/>
      <c r="PRV379" s="637"/>
      <c r="PRW379" s="638"/>
      <c r="PRX379" s="638"/>
      <c r="PRY379" s="638"/>
      <c r="PRZ379" s="638"/>
      <c r="PSA379" s="638"/>
      <c r="PSB379" s="638"/>
      <c r="PSC379" s="637"/>
      <c r="PSD379" s="638"/>
      <c r="PSE379" s="638"/>
      <c r="PSF379" s="638"/>
      <c r="PSG379" s="638"/>
      <c r="PSH379" s="638"/>
      <c r="PSI379" s="638"/>
      <c r="PSJ379" s="637"/>
      <c r="PSK379" s="638"/>
      <c r="PSL379" s="638"/>
      <c r="PSM379" s="638"/>
      <c r="PSN379" s="638"/>
      <c r="PSO379" s="638"/>
      <c r="PSP379" s="638"/>
      <c r="PSQ379" s="637"/>
      <c r="PSR379" s="638"/>
      <c r="PSS379" s="638"/>
      <c r="PST379" s="638"/>
      <c r="PSU379" s="638"/>
      <c r="PSV379" s="638"/>
      <c r="PSW379" s="638"/>
      <c r="PSX379" s="637"/>
      <c r="PSY379" s="638"/>
      <c r="PSZ379" s="638"/>
      <c r="PTA379" s="638"/>
      <c r="PTB379" s="638"/>
      <c r="PTC379" s="638"/>
      <c r="PTD379" s="638"/>
      <c r="PTE379" s="637"/>
      <c r="PTF379" s="638"/>
      <c r="PTG379" s="638"/>
      <c r="PTH379" s="638"/>
      <c r="PTI379" s="638"/>
      <c r="PTJ379" s="638"/>
      <c r="PTK379" s="638"/>
      <c r="PTL379" s="637"/>
      <c r="PTM379" s="638"/>
      <c r="PTN379" s="638"/>
      <c r="PTO379" s="638"/>
      <c r="PTP379" s="638"/>
      <c r="PTQ379" s="638"/>
      <c r="PTR379" s="638"/>
      <c r="PTS379" s="637"/>
      <c r="PTT379" s="638"/>
      <c r="PTU379" s="638"/>
      <c r="PTV379" s="638"/>
      <c r="PTW379" s="638"/>
      <c r="PTX379" s="638"/>
      <c r="PTY379" s="638"/>
      <c r="PTZ379" s="637"/>
      <c r="PUA379" s="638"/>
      <c r="PUB379" s="638"/>
      <c r="PUC379" s="638"/>
      <c r="PUD379" s="638"/>
      <c r="PUE379" s="638"/>
      <c r="PUF379" s="638"/>
      <c r="PUG379" s="637"/>
      <c r="PUH379" s="638"/>
      <c r="PUI379" s="638"/>
      <c r="PUJ379" s="638"/>
      <c r="PUK379" s="638"/>
      <c r="PUL379" s="638"/>
      <c r="PUM379" s="638"/>
      <c r="PUN379" s="637"/>
      <c r="PUO379" s="638"/>
      <c r="PUP379" s="638"/>
      <c r="PUQ379" s="638"/>
      <c r="PUR379" s="638"/>
      <c r="PUS379" s="638"/>
      <c r="PUT379" s="638"/>
      <c r="PUU379" s="637"/>
      <c r="PUV379" s="638"/>
      <c r="PUW379" s="638"/>
      <c r="PUX379" s="638"/>
      <c r="PUY379" s="638"/>
      <c r="PUZ379" s="638"/>
      <c r="PVA379" s="638"/>
      <c r="PVB379" s="637"/>
      <c r="PVC379" s="638"/>
      <c r="PVD379" s="638"/>
      <c r="PVE379" s="638"/>
      <c r="PVF379" s="638"/>
      <c r="PVG379" s="638"/>
      <c r="PVH379" s="638"/>
      <c r="PVI379" s="637"/>
      <c r="PVJ379" s="638"/>
      <c r="PVK379" s="638"/>
      <c r="PVL379" s="638"/>
      <c r="PVM379" s="638"/>
      <c r="PVN379" s="638"/>
      <c r="PVO379" s="638"/>
      <c r="PVP379" s="637"/>
      <c r="PVQ379" s="638"/>
      <c r="PVR379" s="638"/>
      <c r="PVS379" s="638"/>
      <c r="PVT379" s="638"/>
      <c r="PVU379" s="638"/>
      <c r="PVV379" s="638"/>
      <c r="PVW379" s="637"/>
      <c r="PVX379" s="638"/>
      <c r="PVY379" s="638"/>
      <c r="PVZ379" s="638"/>
      <c r="PWA379" s="638"/>
      <c r="PWB379" s="638"/>
      <c r="PWC379" s="638"/>
      <c r="PWD379" s="637"/>
      <c r="PWE379" s="638"/>
      <c r="PWF379" s="638"/>
      <c r="PWG379" s="638"/>
      <c r="PWH379" s="638"/>
      <c r="PWI379" s="638"/>
      <c r="PWJ379" s="638"/>
      <c r="PWK379" s="637"/>
      <c r="PWL379" s="638"/>
      <c r="PWM379" s="638"/>
      <c r="PWN379" s="638"/>
      <c r="PWO379" s="638"/>
      <c r="PWP379" s="638"/>
      <c r="PWQ379" s="638"/>
      <c r="PWR379" s="637"/>
      <c r="PWS379" s="638"/>
      <c r="PWT379" s="638"/>
      <c r="PWU379" s="638"/>
      <c r="PWV379" s="638"/>
      <c r="PWW379" s="638"/>
      <c r="PWX379" s="638"/>
      <c r="PWY379" s="637"/>
      <c r="PWZ379" s="638"/>
      <c r="PXA379" s="638"/>
      <c r="PXB379" s="638"/>
      <c r="PXC379" s="638"/>
      <c r="PXD379" s="638"/>
      <c r="PXE379" s="638"/>
      <c r="PXF379" s="637"/>
      <c r="PXG379" s="638"/>
      <c r="PXH379" s="638"/>
      <c r="PXI379" s="638"/>
      <c r="PXJ379" s="638"/>
      <c r="PXK379" s="638"/>
      <c r="PXL379" s="638"/>
      <c r="PXM379" s="637"/>
      <c r="PXN379" s="638"/>
      <c r="PXO379" s="638"/>
      <c r="PXP379" s="638"/>
      <c r="PXQ379" s="638"/>
      <c r="PXR379" s="638"/>
      <c r="PXS379" s="638"/>
      <c r="PXT379" s="637"/>
      <c r="PXU379" s="638"/>
      <c r="PXV379" s="638"/>
      <c r="PXW379" s="638"/>
      <c r="PXX379" s="638"/>
      <c r="PXY379" s="638"/>
      <c r="PXZ379" s="638"/>
      <c r="PYA379" s="637"/>
      <c r="PYB379" s="638"/>
      <c r="PYC379" s="638"/>
      <c r="PYD379" s="638"/>
      <c r="PYE379" s="638"/>
      <c r="PYF379" s="638"/>
      <c r="PYG379" s="638"/>
      <c r="PYH379" s="637"/>
      <c r="PYI379" s="638"/>
      <c r="PYJ379" s="638"/>
      <c r="PYK379" s="638"/>
      <c r="PYL379" s="638"/>
      <c r="PYM379" s="638"/>
      <c r="PYN379" s="638"/>
      <c r="PYO379" s="637"/>
      <c r="PYP379" s="638"/>
      <c r="PYQ379" s="638"/>
      <c r="PYR379" s="638"/>
      <c r="PYS379" s="638"/>
      <c r="PYT379" s="638"/>
      <c r="PYU379" s="638"/>
      <c r="PYV379" s="637"/>
      <c r="PYW379" s="638"/>
      <c r="PYX379" s="638"/>
      <c r="PYY379" s="638"/>
      <c r="PYZ379" s="638"/>
      <c r="PZA379" s="638"/>
      <c r="PZB379" s="638"/>
      <c r="PZC379" s="637"/>
      <c r="PZD379" s="638"/>
      <c r="PZE379" s="638"/>
      <c r="PZF379" s="638"/>
      <c r="PZG379" s="638"/>
      <c r="PZH379" s="638"/>
      <c r="PZI379" s="638"/>
      <c r="PZJ379" s="637"/>
      <c r="PZK379" s="638"/>
      <c r="PZL379" s="638"/>
      <c r="PZM379" s="638"/>
      <c r="PZN379" s="638"/>
      <c r="PZO379" s="638"/>
      <c r="PZP379" s="638"/>
      <c r="PZQ379" s="637"/>
      <c r="PZR379" s="638"/>
      <c r="PZS379" s="638"/>
      <c r="PZT379" s="638"/>
      <c r="PZU379" s="638"/>
      <c r="PZV379" s="638"/>
      <c r="PZW379" s="638"/>
      <c r="PZX379" s="637"/>
      <c r="PZY379" s="638"/>
      <c r="PZZ379" s="638"/>
      <c r="QAA379" s="638"/>
      <c r="QAB379" s="638"/>
      <c r="QAC379" s="638"/>
      <c r="QAD379" s="638"/>
      <c r="QAE379" s="637"/>
      <c r="QAF379" s="638"/>
      <c r="QAG379" s="638"/>
      <c r="QAH379" s="638"/>
      <c r="QAI379" s="638"/>
      <c r="QAJ379" s="638"/>
      <c r="QAK379" s="638"/>
      <c r="QAL379" s="637"/>
      <c r="QAM379" s="638"/>
      <c r="QAN379" s="638"/>
      <c r="QAO379" s="638"/>
      <c r="QAP379" s="638"/>
      <c r="QAQ379" s="638"/>
      <c r="QAR379" s="638"/>
      <c r="QAS379" s="637"/>
      <c r="QAT379" s="638"/>
      <c r="QAU379" s="638"/>
      <c r="QAV379" s="638"/>
      <c r="QAW379" s="638"/>
      <c r="QAX379" s="638"/>
      <c r="QAY379" s="638"/>
      <c r="QAZ379" s="637"/>
      <c r="QBA379" s="638"/>
      <c r="QBB379" s="638"/>
      <c r="QBC379" s="638"/>
      <c r="QBD379" s="638"/>
      <c r="QBE379" s="638"/>
      <c r="QBF379" s="638"/>
      <c r="QBG379" s="637"/>
      <c r="QBH379" s="638"/>
      <c r="QBI379" s="638"/>
      <c r="QBJ379" s="638"/>
      <c r="QBK379" s="638"/>
      <c r="QBL379" s="638"/>
      <c r="QBM379" s="638"/>
      <c r="QBN379" s="637"/>
      <c r="QBO379" s="638"/>
      <c r="QBP379" s="638"/>
      <c r="QBQ379" s="638"/>
      <c r="QBR379" s="638"/>
      <c r="QBS379" s="638"/>
      <c r="QBT379" s="638"/>
      <c r="QBU379" s="637"/>
      <c r="QBV379" s="638"/>
      <c r="QBW379" s="638"/>
      <c r="QBX379" s="638"/>
      <c r="QBY379" s="638"/>
      <c r="QBZ379" s="638"/>
      <c r="QCA379" s="638"/>
      <c r="QCB379" s="637"/>
      <c r="QCC379" s="638"/>
      <c r="QCD379" s="638"/>
      <c r="QCE379" s="638"/>
      <c r="QCF379" s="638"/>
      <c r="QCG379" s="638"/>
      <c r="QCH379" s="638"/>
      <c r="QCI379" s="637"/>
      <c r="QCJ379" s="638"/>
      <c r="QCK379" s="638"/>
      <c r="QCL379" s="638"/>
      <c r="QCM379" s="638"/>
      <c r="QCN379" s="638"/>
      <c r="QCO379" s="638"/>
      <c r="QCP379" s="637"/>
      <c r="QCQ379" s="638"/>
      <c r="QCR379" s="638"/>
      <c r="QCS379" s="638"/>
      <c r="QCT379" s="638"/>
      <c r="QCU379" s="638"/>
      <c r="QCV379" s="638"/>
      <c r="QCW379" s="637"/>
      <c r="QCX379" s="638"/>
      <c r="QCY379" s="638"/>
      <c r="QCZ379" s="638"/>
      <c r="QDA379" s="638"/>
      <c r="QDB379" s="638"/>
      <c r="QDC379" s="638"/>
      <c r="QDD379" s="637"/>
      <c r="QDE379" s="638"/>
      <c r="QDF379" s="638"/>
      <c r="QDG379" s="638"/>
      <c r="QDH379" s="638"/>
      <c r="QDI379" s="638"/>
      <c r="QDJ379" s="638"/>
      <c r="QDK379" s="637"/>
      <c r="QDL379" s="638"/>
      <c r="QDM379" s="638"/>
      <c r="QDN379" s="638"/>
      <c r="QDO379" s="638"/>
      <c r="QDP379" s="638"/>
      <c r="QDQ379" s="638"/>
      <c r="QDR379" s="637"/>
      <c r="QDS379" s="638"/>
      <c r="QDT379" s="638"/>
      <c r="QDU379" s="638"/>
      <c r="QDV379" s="638"/>
      <c r="QDW379" s="638"/>
      <c r="QDX379" s="638"/>
      <c r="QDY379" s="637"/>
      <c r="QDZ379" s="638"/>
      <c r="QEA379" s="638"/>
      <c r="QEB379" s="638"/>
      <c r="QEC379" s="638"/>
      <c r="QED379" s="638"/>
      <c r="QEE379" s="638"/>
      <c r="QEF379" s="637"/>
      <c r="QEG379" s="638"/>
      <c r="QEH379" s="638"/>
      <c r="QEI379" s="638"/>
      <c r="QEJ379" s="638"/>
      <c r="QEK379" s="638"/>
      <c r="QEL379" s="638"/>
      <c r="QEM379" s="637"/>
      <c r="QEN379" s="638"/>
      <c r="QEO379" s="638"/>
      <c r="QEP379" s="638"/>
      <c r="QEQ379" s="638"/>
      <c r="QER379" s="638"/>
      <c r="QES379" s="638"/>
      <c r="QET379" s="637"/>
      <c r="QEU379" s="638"/>
      <c r="QEV379" s="638"/>
      <c r="QEW379" s="638"/>
      <c r="QEX379" s="638"/>
      <c r="QEY379" s="638"/>
      <c r="QEZ379" s="638"/>
      <c r="QFA379" s="637"/>
      <c r="QFB379" s="638"/>
      <c r="QFC379" s="638"/>
      <c r="QFD379" s="638"/>
      <c r="QFE379" s="638"/>
      <c r="QFF379" s="638"/>
      <c r="QFG379" s="638"/>
      <c r="QFH379" s="637"/>
      <c r="QFI379" s="638"/>
      <c r="QFJ379" s="638"/>
      <c r="QFK379" s="638"/>
      <c r="QFL379" s="638"/>
      <c r="QFM379" s="638"/>
      <c r="QFN379" s="638"/>
      <c r="QFO379" s="637"/>
      <c r="QFP379" s="638"/>
      <c r="QFQ379" s="638"/>
      <c r="QFR379" s="638"/>
      <c r="QFS379" s="638"/>
      <c r="QFT379" s="638"/>
      <c r="QFU379" s="638"/>
      <c r="QFV379" s="637"/>
      <c r="QFW379" s="638"/>
      <c r="QFX379" s="638"/>
      <c r="QFY379" s="638"/>
      <c r="QFZ379" s="638"/>
      <c r="QGA379" s="638"/>
      <c r="QGB379" s="638"/>
      <c r="QGC379" s="637"/>
      <c r="QGD379" s="638"/>
      <c r="QGE379" s="638"/>
      <c r="QGF379" s="638"/>
      <c r="QGG379" s="638"/>
      <c r="QGH379" s="638"/>
      <c r="QGI379" s="638"/>
      <c r="QGJ379" s="637"/>
      <c r="QGK379" s="638"/>
      <c r="QGL379" s="638"/>
      <c r="QGM379" s="638"/>
      <c r="QGN379" s="638"/>
      <c r="QGO379" s="638"/>
      <c r="QGP379" s="638"/>
      <c r="QGQ379" s="637"/>
      <c r="QGR379" s="638"/>
      <c r="QGS379" s="638"/>
      <c r="QGT379" s="638"/>
      <c r="QGU379" s="638"/>
      <c r="QGV379" s="638"/>
      <c r="QGW379" s="638"/>
      <c r="QGX379" s="637"/>
      <c r="QGY379" s="638"/>
      <c r="QGZ379" s="638"/>
      <c r="QHA379" s="638"/>
      <c r="QHB379" s="638"/>
      <c r="QHC379" s="638"/>
      <c r="QHD379" s="638"/>
      <c r="QHE379" s="637"/>
      <c r="QHF379" s="638"/>
      <c r="QHG379" s="638"/>
      <c r="QHH379" s="638"/>
      <c r="QHI379" s="638"/>
      <c r="QHJ379" s="638"/>
      <c r="QHK379" s="638"/>
      <c r="QHL379" s="637"/>
      <c r="QHM379" s="638"/>
      <c r="QHN379" s="638"/>
      <c r="QHO379" s="638"/>
      <c r="QHP379" s="638"/>
      <c r="QHQ379" s="638"/>
      <c r="QHR379" s="638"/>
      <c r="QHS379" s="637"/>
      <c r="QHT379" s="638"/>
      <c r="QHU379" s="638"/>
      <c r="QHV379" s="638"/>
      <c r="QHW379" s="638"/>
      <c r="QHX379" s="638"/>
      <c r="QHY379" s="638"/>
      <c r="QHZ379" s="637"/>
      <c r="QIA379" s="638"/>
      <c r="QIB379" s="638"/>
      <c r="QIC379" s="638"/>
      <c r="QID379" s="638"/>
      <c r="QIE379" s="638"/>
      <c r="QIF379" s="638"/>
      <c r="QIG379" s="637"/>
      <c r="QIH379" s="638"/>
      <c r="QII379" s="638"/>
      <c r="QIJ379" s="638"/>
      <c r="QIK379" s="638"/>
      <c r="QIL379" s="638"/>
      <c r="QIM379" s="638"/>
      <c r="QIN379" s="637"/>
      <c r="QIO379" s="638"/>
      <c r="QIP379" s="638"/>
      <c r="QIQ379" s="638"/>
      <c r="QIR379" s="638"/>
      <c r="QIS379" s="638"/>
      <c r="QIT379" s="638"/>
      <c r="QIU379" s="637"/>
      <c r="QIV379" s="638"/>
      <c r="QIW379" s="638"/>
      <c r="QIX379" s="638"/>
      <c r="QIY379" s="638"/>
      <c r="QIZ379" s="638"/>
      <c r="QJA379" s="638"/>
      <c r="QJB379" s="637"/>
      <c r="QJC379" s="638"/>
      <c r="QJD379" s="638"/>
      <c r="QJE379" s="638"/>
      <c r="QJF379" s="638"/>
      <c r="QJG379" s="638"/>
      <c r="QJH379" s="638"/>
      <c r="QJI379" s="637"/>
      <c r="QJJ379" s="638"/>
      <c r="QJK379" s="638"/>
      <c r="QJL379" s="638"/>
      <c r="QJM379" s="638"/>
      <c r="QJN379" s="638"/>
      <c r="QJO379" s="638"/>
      <c r="QJP379" s="637"/>
      <c r="QJQ379" s="638"/>
      <c r="QJR379" s="638"/>
      <c r="QJS379" s="638"/>
      <c r="QJT379" s="638"/>
      <c r="QJU379" s="638"/>
      <c r="QJV379" s="638"/>
      <c r="QJW379" s="637"/>
      <c r="QJX379" s="638"/>
      <c r="QJY379" s="638"/>
      <c r="QJZ379" s="638"/>
      <c r="QKA379" s="638"/>
      <c r="QKB379" s="638"/>
      <c r="QKC379" s="638"/>
      <c r="QKD379" s="637"/>
      <c r="QKE379" s="638"/>
      <c r="QKF379" s="638"/>
      <c r="QKG379" s="638"/>
      <c r="QKH379" s="638"/>
      <c r="QKI379" s="638"/>
      <c r="QKJ379" s="638"/>
      <c r="QKK379" s="637"/>
      <c r="QKL379" s="638"/>
      <c r="QKM379" s="638"/>
      <c r="QKN379" s="638"/>
      <c r="QKO379" s="638"/>
      <c r="QKP379" s="638"/>
      <c r="QKQ379" s="638"/>
      <c r="QKR379" s="637"/>
      <c r="QKS379" s="638"/>
      <c r="QKT379" s="638"/>
      <c r="QKU379" s="638"/>
      <c r="QKV379" s="638"/>
      <c r="QKW379" s="638"/>
      <c r="QKX379" s="638"/>
      <c r="QKY379" s="637"/>
      <c r="QKZ379" s="638"/>
      <c r="QLA379" s="638"/>
      <c r="QLB379" s="638"/>
      <c r="QLC379" s="638"/>
      <c r="QLD379" s="638"/>
      <c r="QLE379" s="638"/>
      <c r="QLF379" s="637"/>
      <c r="QLG379" s="638"/>
      <c r="QLH379" s="638"/>
      <c r="QLI379" s="638"/>
      <c r="QLJ379" s="638"/>
      <c r="QLK379" s="638"/>
      <c r="QLL379" s="638"/>
      <c r="QLM379" s="637"/>
      <c r="QLN379" s="638"/>
      <c r="QLO379" s="638"/>
      <c r="QLP379" s="638"/>
      <c r="QLQ379" s="638"/>
      <c r="QLR379" s="638"/>
      <c r="QLS379" s="638"/>
      <c r="QLT379" s="637"/>
      <c r="QLU379" s="638"/>
      <c r="QLV379" s="638"/>
      <c r="QLW379" s="638"/>
      <c r="QLX379" s="638"/>
      <c r="QLY379" s="638"/>
      <c r="QLZ379" s="638"/>
      <c r="QMA379" s="637"/>
      <c r="QMB379" s="638"/>
      <c r="QMC379" s="638"/>
      <c r="QMD379" s="638"/>
      <c r="QME379" s="638"/>
      <c r="QMF379" s="638"/>
      <c r="QMG379" s="638"/>
      <c r="QMH379" s="637"/>
      <c r="QMI379" s="638"/>
      <c r="QMJ379" s="638"/>
      <c r="QMK379" s="638"/>
      <c r="QML379" s="638"/>
      <c r="QMM379" s="638"/>
      <c r="QMN379" s="638"/>
      <c r="QMO379" s="637"/>
      <c r="QMP379" s="638"/>
      <c r="QMQ379" s="638"/>
      <c r="QMR379" s="638"/>
      <c r="QMS379" s="638"/>
      <c r="QMT379" s="638"/>
      <c r="QMU379" s="638"/>
      <c r="QMV379" s="637"/>
      <c r="QMW379" s="638"/>
      <c r="QMX379" s="638"/>
      <c r="QMY379" s="638"/>
      <c r="QMZ379" s="638"/>
      <c r="QNA379" s="638"/>
      <c r="QNB379" s="638"/>
      <c r="QNC379" s="637"/>
      <c r="QND379" s="638"/>
      <c r="QNE379" s="638"/>
      <c r="QNF379" s="638"/>
      <c r="QNG379" s="638"/>
      <c r="QNH379" s="638"/>
      <c r="QNI379" s="638"/>
      <c r="QNJ379" s="637"/>
      <c r="QNK379" s="638"/>
      <c r="QNL379" s="638"/>
      <c r="QNM379" s="638"/>
      <c r="QNN379" s="638"/>
      <c r="QNO379" s="638"/>
      <c r="QNP379" s="638"/>
      <c r="QNQ379" s="637"/>
      <c r="QNR379" s="638"/>
      <c r="QNS379" s="638"/>
      <c r="QNT379" s="638"/>
      <c r="QNU379" s="638"/>
      <c r="QNV379" s="638"/>
      <c r="QNW379" s="638"/>
      <c r="QNX379" s="637"/>
      <c r="QNY379" s="638"/>
      <c r="QNZ379" s="638"/>
      <c r="QOA379" s="638"/>
      <c r="QOB379" s="638"/>
      <c r="QOC379" s="638"/>
      <c r="QOD379" s="638"/>
      <c r="QOE379" s="637"/>
      <c r="QOF379" s="638"/>
      <c r="QOG379" s="638"/>
      <c r="QOH379" s="638"/>
      <c r="QOI379" s="638"/>
      <c r="QOJ379" s="638"/>
      <c r="QOK379" s="638"/>
      <c r="QOL379" s="637"/>
      <c r="QOM379" s="638"/>
      <c r="QON379" s="638"/>
      <c r="QOO379" s="638"/>
      <c r="QOP379" s="638"/>
      <c r="QOQ379" s="638"/>
      <c r="QOR379" s="638"/>
      <c r="QOS379" s="637"/>
      <c r="QOT379" s="638"/>
      <c r="QOU379" s="638"/>
      <c r="QOV379" s="638"/>
      <c r="QOW379" s="638"/>
      <c r="QOX379" s="638"/>
      <c r="QOY379" s="638"/>
      <c r="QOZ379" s="637"/>
      <c r="QPA379" s="638"/>
      <c r="QPB379" s="638"/>
      <c r="QPC379" s="638"/>
      <c r="QPD379" s="638"/>
      <c r="QPE379" s="638"/>
      <c r="QPF379" s="638"/>
      <c r="QPG379" s="637"/>
      <c r="QPH379" s="638"/>
      <c r="QPI379" s="638"/>
      <c r="QPJ379" s="638"/>
      <c r="QPK379" s="638"/>
      <c r="QPL379" s="638"/>
      <c r="QPM379" s="638"/>
      <c r="QPN379" s="637"/>
      <c r="QPO379" s="638"/>
      <c r="QPP379" s="638"/>
      <c r="QPQ379" s="638"/>
      <c r="QPR379" s="638"/>
      <c r="QPS379" s="638"/>
      <c r="QPT379" s="638"/>
      <c r="QPU379" s="637"/>
      <c r="QPV379" s="638"/>
      <c r="QPW379" s="638"/>
      <c r="QPX379" s="638"/>
      <c r="QPY379" s="638"/>
      <c r="QPZ379" s="638"/>
      <c r="QQA379" s="638"/>
      <c r="QQB379" s="637"/>
      <c r="QQC379" s="638"/>
      <c r="QQD379" s="638"/>
      <c r="QQE379" s="638"/>
      <c r="QQF379" s="638"/>
      <c r="QQG379" s="638"/>
      <c r="QQH379" s="638"/>
      <c r="QQI379" s="637"/>
      <c r="QQJ379" s="638"/>
      <c r="QQK379" s="638"/>
      <c r="QQL379" s="638"/>
      <c r="QQM379" s="638"/>
      <c r="QQN379" s="638"/>
      <c r="QQO379" s="638"/>
      <c r="QQP379" s="637"/>
      <c r="QQQ379" s="638"/>
      <c r="QQR379" s="638"/>
      <c r="QQS379" s="638"/>
      <c r="QQT379" s="638"/>
      <c r="QQU379" s="638"/>
      <c r="QQV379" s="638"/>
      <c r="QQW379" s="637"/>
      <c r="QQX379" s="638"/>
      <c r="QQY379" s="638"/>
      <c r="QQZ379" s="638"/>
      <c r="QRA379" s="638"/>
      <c r="QRB379" s="638"/>
      <c r="QRC379" s="638"/>
      <c r="QRD379" s="637"/>
      <c r="QRE379" s="638"/>
      <c r="QRF379" s="638"/>
      <c r="QRG379" s="638"/>
      <c r="QRH379" s="638"/>
      <c r="QRI379" s="638"/>
      <c r="QRJ379" s="638"/>
      <c r="QRK379" s="637"/>
      <c r="QRL379" s="638"/>
      <c r="QRM379" s="638"/>
      <c r="QRN379" s="638"/>
      <c r="QRO379" s="638"/>
      <c r="QRP379" s="638"/>
      <c r="QRQ379" s="638"/>
      <c r="QRR379" s="637"/>
      <c r="QRS379" s="638"/>
      <c r="QRT379" s="638"/>
      <c r="QRU379" s="638"/>
      <c r="QRV379" s="638"/>
      <c r="QRW379" s="638"/>
      <c r="QRX379" s="638"/>
      <c r="QRY379" s="637"/>
      <c r="QRZ379" s="638"/>
      <c r="QSA379" s="638"/>
      <c r="QSB379" s="638"/>
      <c r="QSC379" s="638"/>
      <c r="QSD379" s="638"/>
      <c r="QSE379" s="638"/>
      <c r="QSF379" s="637"/>
      <c r="QSG379" s="638"/>
      <c r="QSH379" s="638"/>
      <c r="QSI379" s="638"/>
      <c r="QSJ379" s="638"/>
      <c r="QSK379" s="638"/>
      <c r="QSL379" s="638"/>
      <c r="QSM379" s="637"/>
      <c r="QSN379" s="638"/>
      <c r="QSO379" s="638"/>
      <c r="QSP379" s="638"/>
      <c r="QSQ379" s="638"/>
      <c r="QSR379" s="638"/>
      <c r="QSS379" s="638"/>
      <c r="QST379" s="637"/>
      <c r="QSU379" s="638"/>
      <c r="QSV379" s="638"/>
      <c r="QSW379" s="638"/>
      <c r="QSX379" s="638"/>
      <c r="QSY379" s="638"/>
      <c r="QSZ379" s="638"/>
      <c r="QTA379" s="637"/>
      <c r="QTB379" s="638"/>
      <c r="QTC379" s="638"/>
      <c r="QTD379" s="638"/>
      <c r="QTE379" s="638"/>
      <c r="QTF379" s="638"/>
      <c r="QTG379" s="638"/>
      <c r="QTH379" s="637"/>
      <c r="QTI379" s="638"/>
      <c r="QTJ379" s="638"/>
      <c r="QTK379" s="638"/>
      <c r="QTL379" s="638"/>
      <c r="QTM379" s="638"/>
      <c r="QTN379" s="638"/>
      <c r="QTO379" s="637"/>
      <c r="QTP379" s="638"/>
      <c r="QTQ379" s="638"/>
      <c r="QTR379" s="638"/>
      <c r="QTS379" s="638"/>
      <c r="QTT379" s="638"/>
      <c r="QTU379" s="638"/>
      <c r="QTV379" s="637"/>
      <c r="QTW379" s="638"/>
      <c r="QTX379" s="638"/>
      <c r="QTY379" s="638"/>
      <c r="QTZ379" s="638"/>
      <c r="QUA379" s="638"/>
      <c r="QUB379" s="638"/>
      <c r="QUC379" s="637"/>
      <c r="QUD379" s="638"/>
      <c r="QUE379" s="638"/>
      <c r="QUF379" s="638"/>
      <c r="QUG379" s="638"/>
      <c r="QUH379" s="638"/>
      <c r="QUI379" s="638"/>
      <c r="QUJ379" s="637"/>
      <c r="QUK379" s="638"/>
      <c r="QUL379" s="638"/>
      <c r="QUM379" s="638"/>
      <c r="QUN379" s="638"/>
      <c r="QUO379" s="638"/>
      <c r="QUP379" s="638"/>
      <c r="QUQ379" s="637"/>
      <c r="QUR379" s="638"/>
      <c r="QUS379" s="638"/>
      <c r="QUT379" s="638"/>
      <c r="QUU379" s="638"/>
      <c r="QUV379" s="638"/>
      <c r="QUW379" s="638"/>
      <c r="QUX379" s="637"/>
      <c r="QUY379" s="638"/>
      <c r="QUZ379" s="638"/>
      <c r="QVA379" s="638"/>
      <c r="QVB379" s="638"/>
      <c r="QVC379" s="638"/>
      <c r="QVD379" s="638"/>
      <c r="QVE379" s="637"/>
      <c r="QVF379" s="638"/>
      <c r="QVG379" s="638"/>
      <c r="QVH379" s="638"/>
      <c r="QVI379" s="638"/>
      <c r="QVJ379" s="638"/>
      <c r="QVK379" s="638"/>
      <c r="QVL379" s="637"/>
      <c r="QVM379" s="638"/>
      <c r="QVN379" s="638"/>
      <c r="QVO379" s="638"/>
      <c r="QVP379" s="638"/>
      <c r="QVQ379" s="638"/>
      <c r="QVR379" s="638"/>
      <c r="QVS379" s="637"/>
      <c r="QVT379" s="638"/>
      <c r="QVU379" s="638"/>
      <c r="QVV379" s="638"/>
      <c r="QVW379" s="638"/>
      <c r="QVX379" s="638"/>
      <c r="QVY379" s="638"/>
      <c r="QVZ379" s="637"/>
      <c r="QWA379" s="638"/>
      <c r="QWB379" s="638"/>
      <c r="QWC379" s="638"/>
      <c r="QWD379" s="638"/>
      <c r="QWE379" s="638"/>
      <c r="QWF379" s="638"/>
      <c r="QWG379" s="637"/>
      <c r="QWH379" s="638"/>
      <c r="QWI379" s="638"/>
      <c r="QWJ379" s="638"/>
      <c r="QWK379" s="638"/>
      <c r="QWL379" s="638"/>
      <c r="QWM379" s="638"/>
      <c r="QWN379" s="637"/>
      <c r="QWO379" s="638"/>
      <c r="QWP379" s="638"/>
      <c r="QWQ379" s="638"/>
      <c r="QWR379" s="638"/>
      <c r="QWS379" s="638"/>
      <c r="QWT379" s="638"/>
      <c r="QWU379" s="637"/>
      <c r="QWV379" s="638"/>
      <c r="QWW379" s="638"/>
      <c r="QWX379" s="638"/>
      <c r="QWY379" s="638"/>
      <c r="QWZ379" s="638"/>
      <c r="QXA379" s="638"/>
      <c r="QXB379" s="637"/>
      <c r="QXC379" s="638"/>
      <c r="QXD379" s="638"/>
      <c r="QXE379" s="638"/>
      <c r="QXF379" s="638"/>
      <c r="QXG379" s="638"/>
      <c r="QXH379" s="638"/>
      <c r="QXI379" s="637"/>
      <c r="QXJ379" s="638"/>
      <c r="QXK379" s="638"/>
      <c r="QXL379" s="638"/>
      <c r="QXM379" s="638"/>
      <c r="QXN379" s="638"/>
      <c r="QXO379" s="638"/>
      <c r="QXP379" s="637"/>
      <c r="QXQ379" s="638"/>
      <c r="QXR379" s="638"/>
      <c r="QXS379" s="638"/>
      <c r="QXT379" s="638"/>
      <c r="QXU379" s="638"/>
      <c r="QXV379" s="638"/>
      <c r="QXW379" s="637"/>
      <c r="QXX379" s="638"/>
      <c r="QXY379" s="638"/>
      <c r="QXZ379" s="638"/>
      <c r="QYA379" s="638"/>
      <c r="QYB379" s="638"/>
      <c r="QYC379" s="638"/>
      <c r="QYD379" s="637"/>
      <c r="QYE379" s="638"/>
      <c r="QYF379" s="638"/>
      <c r="QYG379" s="638"/>
      <c r="QYH379" s="638"/>
      <c r="QYI379" s="638"/>
      <c r="QYJ379" s="638"/>
      <c r="QYK379" s="637"/>
      <c r="QYL379" s="638"/>
      <c r="QYM379" s="638"/>
      <c r="QYN379" s="638"/>
      <c r="QYO379" s="638"/>
      <c r="QYP379" s="638"/>
      <c r="QYQ379" s="638"/>
      <c r="QYR379" s="637"/>
      <c r="QYS379" s="638"/>
      <c r="QYT379" s="638"/>
      <c r="QYU379" s="638"/>
      <c r="QYV379" s="638"/>
      <c r="QYW379" s="638"/>
      <c r="QYX379" s="638"/>
      <c r="QYY379" s="637"/>
      <c r="QYZ379" s="638"/>
      <c r="QZA379" s="638"/>
      <c r="QZB379" s="638"/>
      <c r="QZC379" s="638"/>
      <c r="QZD379" s="638"/>
      <c r="QZE379" s="638"/>
      <c r="QZF379" s="637"/>
      <c r="QZG379" s="638"/>
      <c r="QZH379" s="638"/>
      <c r="QZI379" s="638"/>
      <c r="QZJ379" s="638"/>
      <c r="QZK379" s="638"/>
      <c r="QZL379" s="638"/>
      <c r="QZM379" s="637"/>
      <c r="QZN379" s="638"/>
      <c r="QZO379" s="638"/>
      <c r="QZP379" s="638"/>
      <c r="QZQ379" s="638"/>
      <c r="QZR379" s="638"/>
      <c r="QZS379" s="638"/>
      <c r="QZT379" s="637"/>
      <c r="QZU379" s="638"/>
      <c r="QZV379" s="638"/>
      <c r="QZW379" s="638"/>
      <c r="QZX379" s="638"/>
      <c r="QZY379" s="638"/>
      <c r="QZZ379" s="638"/>
      <c r="RAA379" s="637"/>
      <c r="RAB379" s="638"/>
      <c r="RAC379" s="638"/>
      <c r="RAD379" s="638"/>
      <c r="RAE379" s="638"/>
      <c r="RAF379" s="638"/>
      <c r="RAG379" s="638"/>
      <c r="RAH379" s="637"/>
      <c r="RAI379" s="638"/>
      <c r="RAJ379" s="638"/>
      <c r="RAK379" s="638"/>
      <c r="RAL379" s="638"/>
      <c r="RAM379" s="638"/>
      <c r="RAN379" s="638"/>
      <c r="RAO379" s="637"/>
      <c r="RAP379" s="638"/>
      <c r="RAQ379" s="638"/>
      <c r="RAR379" s="638"/>
      <c r="RAS379" s="638"/>
      <c r="RAT379" s="638"/>
      <c r="RAU379" s="638"/>
      <c r="RAV379" s="637"/>
      <c r="RAW379" s="638"/>
      <c r="RAX379" s="638"/>
      <c r="RAY379" s="638"/>
      <c r="RAZ379" s="638"/>
      <c r="RBA379" s="638"/>
      <c r="RBB379" s="638"/>
      <c r="RBC379" s="637"/>
      <c r="RBD379" s="638"/>
      <c r="RBE379" s="638"/>
      <c r="RBF379" s="638"/>
      <c r="RBG379" s="638"/>
      <c r="RBH379" s="638"/>
      <c r="RBI379" s="638"/>
      <c r="RBJ379" s="637"/>
      <c r="RBK379" s="638"/>
      <c r="RBL379" s="638"/>
      <c r="RBM379" s="638"/>
      <c r="RBN379" s="638"/>
      <c r="RBO379" s="638"/>
      <c r="RBP379" s="638"/>
      <c r="RBQ379" s="637"/>
      <c r="RBR379" s="638"/>
      <c r="RBS379" s="638"/>
      <c r="RBT379" s="638"/>
      <c r="RBU379" s="638"/>
      <c r="RBV379" s="638"/>
      <c r="RBW379" s="638"/>
      <c r="RBX379" s="637"/>
      <c r="RBY379" s="638"/>
      <c r="RBZ379" s="638"/>
      <c r="RCA379" s="638"/>
      <c r="RCB379" s="638"/>
      <c r="RCC379" s="638"/>
      <c r="RCD379" s="638"/>
      <c r="RCE379" s="637"/>
      <c r="RCF379" s="638"/>
      <c r="RCG379" s="638"/>
      <c r="RCH379" s="638"/>
      <c r="RCI379" s="638"/>
      <c r="RCJ379" s="638"/>
      <c r="RCK379" s="638"/>
      <c r="RCL379" s="637"/>
      <c r="RCM379" s="638"/>
      <c r="RCN379" s="638"/>
      <c r="RCO379" s="638"/>
      <c r="RCP379" s="638"/>
      <c r="RCQ379" s="638"/>
      <c r="RCR379" s="638"/>
      <c r="RCS379" s="637"/>
      <c r="RCT379" s="638"/>
      <c r="RCU379" s="638"/>
      <c r="RCV379" s="638"/>
      <c r="RCW379" s="638"/>
      <c r="RCX379" s="638"/>
      <c r="RCY379" s="638"/>
      <c r="RCZ379" s="637"/>
      <c r="RDA379" s="638"/>
      <c r="RDB379" s="638"/>
      <c r="RDC379" s="638"/>
      <c r="RDD379" s="638"/>
      <c r="RDE379" s="638"/>
      <c r="RDF379" s="638"/>
      <c r="RDG379" s="637"/>
      <c r="RDH379" s="638"/>
      <c r="RDI379" s="638"/>
      <c r="RDJ379" s="638"/>
      <c r="RDK379" s="638"/>
      <c r="RDL379" s="638"/>
      <c r="RDM379" s="638"/>
      <c r="RDN379" s="637"/>
      <c r="RDO379" s="638"/>
      <c r="RDP379" s="638"/>
      <c r="RDQ379" s="638"/>
      <c r="RDR379" s="638"/>
      <c r="RDS379" s="638"/>
      <c r="RDT379" s="638"/>
      <c r="RDU379" s="637"/>
      <c r="RDV379" s="638"/>
      <c r="RDW379" s="638"/>
      <c r="RDX379" s="638"/>
      <c r="RDY379" s="638"/>
      <c r="RDZ379" s="638"/>
      <c r="REA379" s="638"/>
      <c r="REB379" s="637"/>
      <c r="REC379" s="638"/>
      <c r="RED379" s="638"/>
      <c r="REE379" s="638"/>
      <c r="REF379" s="638"/>
      <c r="REG379" s="638"/>
      <c r="REH379" s="638"/>
      <c r="REI379" s="637"/>
      <c r="REJ379" s="638"/>
      <c r="REK379" s="638"/>
      <c r="REL379" s="638"/>
      <c r="REM379" s="638"/>
      <c r="REN379" s="638"/>
      <c r="REO379" s="638"/>
      <c r="REP379" s="637"/>
      <c r="REQ379" s="638"/>
      <c r="RER379" s="638"/>
      <c r="RES379" s="638"/>
      <c r="RET379" s="638"/>
      <c r="REU379" s="638"/>
      <c r="REV379" s="638"/>
      <c r="REW379" s="637"/>
      <c r="REX379" s="638"/>
      <c r="REY379" s="638"/>
      <c r="REZ379" s="638"/>
      <c r="RFA379" s="638"/>
      <c r="RFB379" s="638"/>
      <c r="RFC379" s="638"/>
      <c r="RFD379" s="637"/>
      <c r="RFE379" s="638"/>
      <c r="RFF379" s="638"/>
      <c r="RFG379" s="638"/>
      <c r="RFH379" s="638"/>
      <c r="RFI379" s="638"/>
      <c r="RFJ379" s="638"/>
      <c r="RFK379" s="637"/>
      <c r="RFL379" s="638"/>
      <c r="RFM379" s="638"/>
      <c r="RFN379" s="638"/>
      <c r="RFO379" s="638"/>
      <c r="RFP379" s="638"/>
      <c r="RFQ379" s="638"/>
      <c r="RFR379" s="637"/>
      <c r="RFS379" s="638"/>
      <c r="RFT379" s="638"/>
      <c r="RFU379" s="638"/>
      <c r="RFV379" s="638"/>
      <c r="RFW379" s="638"/>
      <c r="RFX379" s="638"/>
      <c r="RFY379" s="637"/>
      <c r="RFZ379" s="638"/>
      <c r="RGA379" s="638"/>
      <c r="RGB379" s="638"/>
      <c r="RGC379" s="638"/>
      <c r="RGD379" s="638"/>
      <c r="RGE379" s="638"/>
      <c r="RGF379" s="637"/>
      <c r="RGG379" s="638"/>
      <c r="RGH379" s="638"/>
      <c r="RGI379" s="638"/>
      <c r="RGJ379" s="638"/>
      <c r="RGK379" s="638"/>
      <c r="RGL379" s="638"/>
      <c r="RGM379" s="637"/>
      <c r="RGN379" s="638"/>
      <c r="RGO379" s="638"/>
      <c r="RGP379" s="638"/>
      <c r="RGQ379" s="638"/>
      <c r="RGR379" s="638"/>
      <c r="RGS379" s="638"/>
      <c r="RGT379" s="637"/>
      <c r="RGU379" s="638"/>
      <c r="RGV379" s="638"/>
      <c r="RGW379" s="638"/>
      <c r="RGX379" s="638"/>
      <c r="RGY379" s="638"/>
      <c r="RGZ379" s="638"/>
      <c r="RHA379" s="637"/>
      <c r="RHB379" s="638"/>
      <c r="RHC379" s="638"/>
      <c r="RHD379" s="638"/>
      <c r="RHE379" s="638"/>
      <c r="RHF379" s="638"/>
      <c r="RHG379" s="638"/>
      <c r="RHH379" s="637"/>
      <c r="RHI379" s="638"/>
      <c r="RHJ379" s="638"/>
      <c r="RHK379" s="638"/>
      <c r="RHL379" s="638"/>
      <c r="RHM379" s="638"/>
      <c r="RHN379" s="638"/>
      <c r="RHO379" s="637"/>
      <c r="RHP379" s="638"/>
      <c r="RHQ379" s="638"/>
      <c r="RHR379" s="638"/>
      <c r="RHS379" s="638"/>
      <c r="RHT379" s="638"/>
      <c r="RHU379" s="638"/>
      <c r="RHV379" s="637"/>
      <c r="RHW379" s="638"/>
      <c r="RHX379" s="638"/>
      <c r="RHY379" s="638"/>
      <c r="RHZ379" s="638"/>
      <c r="RIA379" s="638"/>
      <c r="RIB379" s="638"/>
      <c r="RIC379" s="637"/>
      <c r="RID379" s="638"/>
      <c r="RIE379" s="638"/>
      <c r="RIF379" s="638"/>
      <c r="RIG379" s="638"/>
      <c r="RIH379" s="638"/>
      <c r="RII379" s="638"/>
      <c r="RIJ379" s="637"/>
      <c r="RIK379" s="638"/>
      <c r="RIL379" s="638"/>
      <c r="RIM379" s="638"/>
      <c r="RIN379" s="638"/>
      <c r="RIO379" s="638"/>
      <c r="RIP379" s="638"/>
      <c r="RIQ379" s="637"/>
      <c r="RIR379" s="638"/>
      <c r="RIS379" s="638"/>
      <c r="RIT379" s="638"/>
      <c r="RIU379" s="638"/>
      <c r="RIV379" s="638"/>
      <c r="RIW379" s="638"/>
      <c r="RIX379" s="637"/>
      <c r="RIY379" s="638"/>
      <c r="RIZ379" s="638"/>
      <c r="RJA379" s="638"/>
      <c r="RJB379" s="638"/>
      <c r="RJC379" s="638"/>
      <c r="RJD379" s="638"/>
      <c r="RJE379" s="637"/>
      <c r="RJF379" s="638"/>
      <c r="RJG379" s="638"/>
      <c r="RJH379" s="638"/>
      <c r="RJI379" s="638"/>
      <c r="RJJ379" s="638"/>
      <c r="RJK379" s="638"/>
      <c r="RJL379" s="637"/>
      <c r="RJM379" s="638"/>
      <c r="RJN379" s="638"/>
      <c r="RJO379" s="638"/>
      <c r="RJP379" s="638"/>
      <c r="RJQ379" s="638"/>
      <c r="RJR379" s="638"/>
      <c r="RJS379" s="637"/>
      <c r="RJT379" s="638"/>
      <c r="RJU379" s="638"/>
      <c r="RJV379" s="638"/>
      <c r="RJW379" s="638"/>
      <c r="RJX379" s="638"/>
      <c r="RJY379" s="638"/>
      <c r="RJZ379" s="637"/>
      <c r="RKA379" s="638"/>
      <c r="RKB379" s="638"/>
      <c r="RKC379" s="638"/>
      <c r="RKD379" s="638"/>
      <c r="RKE379" s="638"/>
      <c r="RKF379" s="638"/>
      <c r="RKG379" s="637"/>
      <c r="RKH379" s="638"/>
      <c r="RKI379" s="638"/>
      <c r="RKJ379" s="638"/>
      <c r="RKK379" s="638"/>
      <c r="RKL379" s="638"/>
      <c r="RKM379" s="638"/>
      <c r="RKN379" s="637"/>
      <c r="RKO379" s="638"/>
      <c r="RKP379" s="638"/>
      <c r="RKQ379" s="638"/>
      <c r="RKR379" s="638"/>
      <c r="RKS379" s="638"/>
      <c r="RKT379" s="638"/>
      <c r="RKU379" s="637"/>
      <c r="RKV379" s="638"/>
      <c r="RKW379" s="638"/>
      <c r="RKX379" s="638"/>
      <c r="RKY379" s="638"/>
      <c r="RKZ379" s="638"/>
      <c r="RLA379" s="638"/>
      <c r="RLB379" s="637"/>
      <c r="RLC379" s="638"/>
      <c r="RLD379" s="638"/>
      <c r="RLE379" s="638"/>
      <c r="RLF379" s="638"/>
      <c r="RLG379" s="638"/>
      <c r="RLH379" s="638"/>
      <c r="RLI379" s="637"/>
      <c r="RLJ379" s="638"/>
      <c r="RLK379" s="638"/>
      <c r="RLL379" s="638"/>
      <c r="RLM379" s="638"/>
      <c r="RLN379" s="638"/>
      <c r="RLO379" s="638"/>
      <c r="RLP379" s="637"/>
      <c r="RLQ379" s="638"/>
      <c r="RLR379" s="638"/>
      <c r="RLS379" s="638"/>
      <c r="RLT379" s="638"/>
      <c r="RLU379" s="638"/>
      <c r="RLV379" s="638"/>
      <c r="RLW379" s="637"/>
      <c r="RLX379" s="638"/>
      <c r="RLY379" s="638"/>
      <c r="RLZ379" s="638"/>
      <c r="RMA379" s="638"/>
      <c r="RMB379" s="638"/>
      <c r="RMC379" s="638"/>
      <c r="RMD379" s="637"/>
      <c r="RME379" s="638"/>
      <c r="RMF379" s="638"/>
      <c r="RMG379" s="638"/>
      <c r="RMH379" s="638"/>
      <c r="RMI379" s="638"/>
      <c r="RMJ379" s="638"/>
      <c r="RMK379" s="637"/>
      <c r="RML379" s="638"/>
      <c r="RMM379" s="638"/>
      <c r="RMN379" s="638"/>
      <c r="RMO379" s="638"/>
      <c r="RMP379" s="638"/>
      <c r="RMQ379" s="638"/>
      <c r="RMR379" s="637"/>
      <c r="RMS379" s="638"/>
      <c r="RMT379" s="638"/>
      <c r="RMU379" s="638"/>
      <c r="RMV379" s="638"/>
      <c r="RMW379" s="638"/>
      <c r="RMX379" s="638"/>
      <c r="RMY379" s="637"/>
      <c r="RMZ379" s="638"/>
      <c r="RNA379" s="638"/>
      <c r="RNB379" s="638"/>
      <c r="RNC379" s="638"/>
      <c r="RND379" s="638"/>
      <c r="RNE379" s="638"/>
      <c r="RNF379" s="637"/>
      <c r="RNG379" s="638"/>
      <c r="RNH379" s="638"/>
      <c r="RNI379" s="638"/>
      <c r="RNJ379" s="638"/>
      <c r="RNK379" s="638"/>
      <c r="RNL379" s="638"/>
      <c r="RNM379" s="637"/>
      <c r="RNN379" s="638"/>
      <c r="RNO379" s="638"/>
      <c r="RNP379" s="638"/>
      <c r="RNQ379" s="638"/>
      <c r="RNR379" s="638"/>
      <c r="RNS379" s="638"/>
      <c r="RNT379" s="637"/>
      <c r="RNU379" s="638"/>
      <c r="RNV379" s="638"/>
      <c r="RNW379" s="638"/>
      <c r="RNX379" s="638"/>
      <c r="RNY379" s="638"/>
      <c r="RNZ379" s="638"/>
      <c r="ROA379" s="637"/>
      <c r="ROB379" s="638"/>
      <c r="ROC379" s="638"/>
      <c r="ROD379" s="638"/>
      <c r="ROE379" s="638"/>
      <c r="ROF379" s="638"/>
      <c r="ROG379" s="638"/>
      <c r="ROH379" s="637"/>
      <c r="ROI379" s="638"/>
      <c r="ROJ379" s="638"/>
      <c r="ROK379" s="638"/>
      <c r="ROL379" s="638"/>
      <c r="ROM379" s="638"/>
      <c r="RON379" s="638"/>
      <c r="ROO379" s="637"/>
      <c r="ROP379" s="638"/>
      <c r="ROQ379" s="638"/>
      <c r="ROR379" s="638"/>
      <c r="ROS379" s="638"/>
      <c r="ROT379" s="638"/>
      <c r="ROU379" s="638"/>
      <c r="ROV379" s="637"/>
      <c r="ROW379" s="638"/>
      <c r="ROX379" s="638"/>
      <c r="ROY379" s="638"/>
      <c r="ROZ379" s="638"/>
      <c r="RPA379" s="638"/>
      <c r="RPB379" s="638"/>
      <c r="RPC379" s="637"/>
      <c r="RPD379" s="638"/>
      <c r="RPE379" s="638"/>
      <c r="RPF379" s="638"/>
      <c r="RPG379" s="638"/>
      <c r="RPH379" s="638"/>
      <c r="RPI379" s="638"/>
      <c r="RPJ379" s="637"/>
      <c r="RPK379" s="638"/>
      <c r="RPL379" s="638"/>
      <c r="RPM379" s="638"/>
      <c r="RPN379" s="638"/>
      <c r="RPO379" s="638"/>
      <c r="RPP379" s="638"/>
      <c r="RPQ379" s="637"/>
      <c r="RPR379" s="638"/>
      <c r="RPS379" s="638"/>
      <c r="RPT379" s="638"/>
      <c r="RPU379" s="638"/>
      <c r="RPV379" s="638"/>
      <c r="RPW379" s="638"/>
      <c r="RPX379" s="637"/>
      <c r="RPY379" s="638"/>
      <c r="RPZ379" s="638"/>
      <c r="RQA379" s="638"/>
      <c r="RQB379" s="638"/>
      <c r="RQC379" s="638"/>
      <c r="RQD379" s="638"/>
      <c r="RQE379" s="637"/>
      <c r="RQF379" s="638"/>
      <c r="RQG379" s="638"/>
      <c r="RQH379" s="638"/>
      <c r="RQI379" s="638"/>
      <c r="RQJ379" s="638"/>
      <c r="RQK379" s="638"/>
      <c r="RQL379" s="637"/>
      <c r="RQM379" s="638"/>
      <c r="RQN379" s="638"/>
      <c r="RQO379" s="638"/>
      <c r="RQP379" s="638"/>
      <c r="RQQ379" s="638"/>
      <c r="RQR379" s="638"/>
      <c r="RQS379" s="637"/>
      <c r="RQT379" s="638"/>
      <c r="RQU379" s="638"/>
      <c r="RQV379" s="638"/>
      <c r="RQW379" s="638"/>
      <c r="RQX379" s="638"/>
      <c r="RQY379" s="638"/>
      <c r="RQZ379" s="637"/>
      <c r="RRA379" s="638"/>
      <c r="RRB379" s="638"/>
      <c r="RRC379" s="638"/>
      <c r="RRD379" s="638"/>
      <c r="RRE379" s="638"/>
      <c r="RRF379" s="638"/>
      <c r="RRG379" s="637"/>
      <c r="RRH379" s="638"/>
      <c r="RRI379" s="638"/>
      <c r="RRJ379" s="638"/>
      <c r="RRK379" s="638"/>
      <c r="RRL379" s="638"/>
      <c r="RRM379" s="638"/>
      <c r="RRN379" s="637"/>
      <c r="RRO379" s="638"/>
      <c r="RRP379" s="638"/>
      <c r="RRQ379" s="638"/>
      <c r="RRR379" s="638"/>
      <c r="RRS379" s="638"/>
      <c r="RRT379" s="638"/>
      <c r="RRU379" s="637"/>
      <c r="RRV379" s="638"/>
      <c r="RRW379" s="638"/>
      <c r="RRX379" s="638"/>
      <c r="RRY379" s="638"/>
      <c r="RRZ379" s="638"/>
      <c r="RSA379" s="638"/>
      <c r="RSB379" s="637"/>
      <c r="RSC379" s="638"/>
      <c r="RSD379" s="638"/>
      <c r="RSE379" s="638"/>
      <c r="RSF379" s="638"/>
      <c r="RSG379" s="638"/>
      <c r="RSH379" s="638"/>
      <c r="RSI379" s="637"/>
      <c r="RSJ379" s="638"/>
      <c r="RSK379" s="638"/>
      <c r="RSL379" s="638"/>
      <c r="RSM379" s="638"/>
      <c r="RSN379" s="638"/>
      <c r="RSO379" s="638"/>
      <c r="RSP379" s="637"/>
      <c r="RSQ379" s="638"/>
      <c r="RSR379" s="638"/>
      <c r="RSS379" s="638"/>
      <c r="RST379" s="638"/>
      <c r="RSU379" s="638"/>
      <c r="RSV379" s="638"/>
      <c r="RSW379" s="637"/>
      <c r="RSX379" s="638"/>
      <c r="RSY379" s="638"/>
      <c r="RSZ379" s="638"/>
      <c r="RTA379" s="638"/>
      <c r="RTB379" s="638"/>
      <c r="RTC379" s="638"/>
      <c r="RTD379" s="637"/>
      <c r="RTE379" s="638"/>
      <c r="RTF379" s="638"/>
      <c r="RTG379" s="638"/>
      <c r="RTH379" s="638"/>
      <c r="RTI379" s="638"/>
      <c r="RTJ379" s="638"/>
      <c r="RTK379" s="637"/>
      <c r="RTL379" s="638"/>
      <c r="RTM379" s="638"/>
      <c r="RTN379" s="638"/>
      <c r="RTO379" s="638"/>
      <c r="RTP379" s="638"/>
      <c r="RTQ379" s="638"/>
      <c r="RTR379" s="637"/>
      <c r="RTS379" s="638"/>
      <c r="RTT379" s="638"/>
      <c r="RTU379" s="638"/>
      <c r="RTV379" s="638"/>
      <c r="RTW379" s="638"/>
      <c r="RTX379" s="638"/>
      <c r="RTY379" s="637"/>
      <c r="RTZ379" s="638"/>
      <c r="RUA379" s="638"/>
      <c r="RUB379" s="638"/>
      <c r="RUC379" s="638"/>
      <c r="RUD379" s="638"/>
      <c r="RUE379" s="638"/>
      <c r="RUF379" s="637"/>
      <c r="RUG379" s="638"/>
      <c r="RUH379" s="638"/>
      <c r="RUI379" s="638"/>
      <c r="RUJ379" s="638"/>
      <c r="RUK379" s="638"/>
      <c r="RUL379" s="638"/>
      <c r="RUM379" s="637"/>
      <c r="RUN379" s="638"/>
      <c r="RUO379" s="638"/>
      <c r="RUP379" s="638"/>
      <c r="RUQ379" s="638"/>
      <c r="RUR379" s="638"/>
      <c r="RUS379" s="638"/>
      <c r="RUT379" s="637"/>
      <c r="RUU379" s="638"/>
      <c r="RUV379" s="638"/>
      <c r="RUW379" s="638"/>
      <c r="RUX379" s="638"/>
      <c r="RUY379" s="638"/>
      <c r="RUZ379" s="638"/>
      <c r="RVA379" s="637"/>
      <c r="RVB379" s="638"/>
      <c r="RVC379" s="638"/>
      <c r="RVD379" s="638"/>
      <c r="RVE379" s="638"/>
      <c r="RVF379" s="638"/>
      <c r="RVG379" s="638"/>
      <c r="RVH379" s="637"/>
      <c r="RVI379" s="638"/>
      <c r="RVJ379" s="638"/>
      <c r="RVK379" s="638"/>
      <c r="RVL379" s="638"/>
      <c r="RVM379" s="638"/>
      <c r="RVN379" s="638"/>
      <c r="RVO379" s="637"/>
      <c r="RVP379" s="638"/>
      <c r="RVQ379" s="638"/>
      <c r="RVR379" s="638"/>
      <c r="RVS379" s="638"/>
      <c r="RVT379" s="638"/>
      <c r="RVU379" s="638"/>
      <c r="RVV379" s="637"/>
      <c r="RVW379" s="638"/>
      <c r="RVX379" s="638"/>
      <c r="RVY379" s="638"/>
      <c r="RVZ379" s="638"/>
      <c r="RWA379" s="638"/>
      <c r="RWB379" s="638"/>
      <c r="RWC379" s="637"/>
      <c r="RWD379" s="638"/>
      <c r="RWE379" s="638"/>
      <c r="RWF379" s="638"/>
      <c r="RWG379" s="638"/>
      <c r="RWH379" s="638"/>
      <c r="RWI379" s="638"/>
      <c r="RWJ379" s="637"/>
      <c r="RWK379" s="638"/>
      <c r="RWL379" s="638"/>
      <c r="RWM379" s="638"/>
      <c r="RWN379" s="638"/>
      <c r="RWO379" s="638"/>
      <c r="RWP379" s="638"/>
      <c r="RWQ379" s="637"/>
      <c r="RWR379" s="638"/>
      <c r="RWS379" s="638"/>
      <c r="RWT379" s="638"/>
      <c r="RWU379" s="638"/>
      <c r="RWV379" s="638"/>
      <c r="RWW379" s="638"/>
      <c r="RWX379" s="637"/>
      <c r="RWY379" s="638"/>
      <c r="RWZ379" s="638"/>
      <c r="RXA379" s="638"/>
      <c r="RXB379" s="638"/>
      <c r="RXC379" s="638"/>
      <c r="RXD379" s="638"/>
      <c r="RXE379" s="637"/>
      <c r="RXF379" s="638"/>
      <c r="RXG379" s="638"/>
      <c r="RXH379" s="638"/>
      <c r="RXI379" s="638"/>
      <c r="RXJ379" s="638"/>
      <c r="RXK379" s="638"/>
      <c r="RXL379" s="637"/>
      <c r="RXM379" s="638"/>
      <c r="RXN379" s="638"/>
      <c r="RXO379" s="638"/>
      <c r="RXP379" s="638"/>
      <c r="RXQ379" s="638"/>
      <c r="RXR379" s="638"/>
      <c r="RXS379" s="637"/>
      <c r="RXT379" s="638"/>
      <c r="RXU379" s="638"/>
      <c r="RXV379" s="638"/>
      <c r="RXW379" s="638"/>
      <c r="RXX379" s="638"/>
      <c r="RXY379" s="638"/>
      <c r="RXZ379" s="637"/>
      <c r="RYA379" s="638"/>
      <c r="RYB379" s="638"/>
      <c r="RYC379" s="638"/>
      <c r="RYD379" s="638"/>
      <c r="RYE379" s="638"/>
      <c r="RYF379" s="638"/>
      <c r="RYG379" s="637"/>
      <c r="RYH379" s="638"/>
      <c r="RYI379" s="638"/>
      <c r="RYJ379" s="638"/>
      <c r="RYK379" s="638"/>
      <c r="RYL379" s="638"/>
      <c r="RYM379" s="638"/>
      <c r="RYN379" s="637"/>
      <c r="RYO379" s="638"/>
      <c r="RYP379" s="638"/>
      <c r="RYQ379" s="638"/>
      <c r="RYR379" s="638"/>
      <c r="RYS379" s="638"/>
      <c r="RYT379" s="638"/>
      <c r="RYU379" s="637"/>
      <c r="RYV379" s="638"/>
      <c r="RYW379" s="638"/>
      <c r="RYX379" s="638"/>
      <c r="RYY379" s="638"/>
      <c r="RYZ379" s="638"/>
      <c r="RZA379" s="638"/>
      <c r="RZB379" s="637"/>
      <c r="RZC379" s="638"/>
      <c r="RZD379" s="638"/>
      <c r="RZE379" s="638"/>
      <c r="RZF379" s="638"/>
      <c r="RZG379" s="638"/>
      <c r="RZH379" s="638"/>
      <c r="RZI379" s="637"/>
      <c r="RZJ379" s="638"/>
      <c r="RZK379" s="638"/>
      <c r="RZL379" s="638"/>
      <c r="RZM379" s="638"/>
      <c r="RZN379" s="638"/>
      <c r="RZO379" s="638"/>
      <c r="RZP379" s="637"/>
      <c r="RZQ379" s="638"/>
      <c r="RZR379" s="638"/>
      <c r="RZS379" s="638"/>
      <c r="RZT379" s="638"/>
      <c r="RZU379" s="638"/>
      <c r="RZV379" s="638"/>
      <c r="RZW379" s="637"/>
      <c r="RZX379" s="638"/>
      <c r="RZY379" s="638"/>
      <c r="RZZ379" s="638"/>
      <c r="SAA379" s="638"/>
      <c r="SAB379" s="638"/>
      <c r="SAC379" s="638"/>
      <c r="SAD379" s="637"/>
      <c r="SAE379" s="638"/>
      <c r="SAF379" s="638"/>
      <c r="SAG379" s="638"/>
      <c r="SAH379" s="638"/>
      <c r="SAI379" s="638"/>
      <c r="SAJ379" s="638"/>
      <c r="SAK379" s="637"/>
      <c r="SAL379" s="638"/>
      <c r="SAM379" s="638"/>
      <c r="SAN379" s="638"/>
      <c r="SAO379" s="638"/>
      <c r="SAP379" s="638"/>
      <c r="SAQ379" s="638"/>
      <c r="SAR379" s="637"/>
      <c r="SAS379" s="638"/>
      <c r="SAT379" s="638"/>
      <c r="SAU379" s="638"/>
      <c r="SAV379" s="638"/>
      <c r="SAW379" s="638"/>
      <c r="SAX379" s="638"/>
      <c r="SAY379" s="637"/>
      <c r="SAZ379" s="638"/>
      <c r="SBA379" s="638"/>
      <c r="SBB379" s="638"/>
      <c r="SBC379" s="638"/>
      <c r="SBD379" s="638"/>
      <c r="SBE379" s="638"/>
      <c r="SBF379" s="637"/>
      <c r="SBG379" s="638"/>
      <c r="SBH379" s="638"/>
      <c r="SBI379" s="638"/>
      <c r="SBJ379" s="638"/>
      <c r="SBK379" s="638"/>
      <c r="SBL379" s="638"/>
      <c r="SBM379" s="637"/>
      <c r="SBN379" s="638"/>
      <c r="SBO379" s="638"/>
      <c r="SBP379" s="638"/>
      <c r="SBQ379" s="638"/>
      <c r="SBR379" s="638"/>
      <c r="SBS379" s="638"/>
      <c r="SBT379" s="637"/>
      <c r="SBU379" s="638"/>
      <c r="SBV379" s="638"/>
      <c r="SBW379" s="638"/>
      <c r="SBX379" s="638"/>
      <c r="SBY379" s="638"/>
      <c r="SBZ379" s="638"/>
      <c r="SCA379" s="637"/>
      <c r="SCB379" s="638"/>
      <c r="SCC379" s="638"/>
      <c r="SCD379" s="638"/>
      <c r="SCE379" s="638"/>
      <c r="SCF379" s="638"/>
      <c r="SCG379" s="638"/>
      <c r="SCH379" s="637"/>
      <c r="SCI379" s="638"/>
      <c r="SCJ379" s="638"/>
      <c r="SCK379" s="638"/>
      <c r="SCL379" s="638"/>
      <c r="SCM379" s="638"/>
      <c r="SCN379" s="638"/>
      <c r="SCO379" s="637"/>
      <c r="SCP379" s="638"/>
      <c r="SCQ379" s="638"/>
      <c r="SCR379" s="638"/>
      <c r="SCS379" s="638"/>
      <c r="SCT379" s="638"/>
      <c r="SCU379" s="638"/>
      <c r="SCV379" s="637"/>
      <c r="SCW379" s="638"/>
      <c r="SCX379" s="638"/>
      <c r="SCY379" s="638"/>
      <c r="SCZ379" s="638"/>
      <c r="SDA379" s="638"/>
      <c r="SDB379" s="638"/>
      <c r="SDC379" s="637"/>
      <c r="SDD379" s="638"/>
      <c r="SDE379" s="638"/>
      <c r="SDF379" s="638"/>
      <c r="SDG379" s="638"/>
      <c r="SDH379" s="638"/>
      <c r="SDI379" s="638"/>
      <c r="SDJ379" s="637"/>
      <c r="SDK379" s="638"/>
      <c r="SDL379" s="638"/>
      <c r="SDM379" s="638"/>
      <c r="SDN379" s="638"/>
      <c r="SDO379" s="638"/>
      <c r="SDP379" s="638"/>
      <c r="SDQ379" s="637"/>
      <c r="SDR379" s="638"/>
      <c r="SDS379" s="638"/>
      <c r="SDT379" s="638"/>
      <c r="SDU379" s="638"/>
      <c r="SDV379" s="638"/>
      <c r="SDW379" s="638"/>
      <c r="SDX379" s="637"/>
      <c r="SDY379" s="638"/>
      <c r="SDZ379" s="638"/>
      <c r="SEA379" s="638"/>
      <c r="SEB379" s="638"/>
      <c r="SEC379" s="638"/>
      <c r="SED379" s="638"/>
      <c r="SEE379" s="637"/>
      <c r="SEF379" s="638"/>
      <c r="SEG379" s="638"/>
      <c r="SEH379" s="638"/>
      <c r="SEI379" s="638"/>
      <c r="SEJ379" s="638"/>
      <c r="SEK379" s="638"/>
      <c r="SEL379" s="637"/>
      <c r="SEM379" s="638"/>
      <c r="SEN379" s="638"/>
      <c r="SEO379" s="638"/>
      <c r="SEP379" s="638"/>
      <c r="SEQ379" s="638"/>
      <c r="SER379" s="638"/>
      <c r="SES379" s="637"/>
      <c r="SET379" s="638"/>
      <c r="SEU379" s="638"/>
      <c r="SEV379" s="638"/>
      <c r="SEW379" s="638"/>
      <c r="SEX379" s="638"/>
      <c r="SEY379" s="638"/>
      <c r="SEZ379" s="637"/>
      <c r="SFA379" s="638"/>
      <c r="SFB379" s="638"/>
      <c r="SFC379" s="638"/>
      <c r="SFD379" s="638"/>
      <c r="SFE379" s="638"/>
      <c r="SFF379" s="638"/>
      <c r="SFG379" s="637"/>
      <c r="SFH379" s="638"/>
      <c r="SFI379" s="638"/>
      <c r="SFJ379" s="638"/>
      <c r="SFK379" s="638"/>
      <c r="SFL379" s="638"/>
      <c r="SFM379" s="638"/>
      <c r="SFN379" s="637"/>
      <c r="SFO379" s="638"/>
      <c r="SFP379" s="638"/>
      <c r="SFQ379" s="638"/>
      <c r="SFR379" s="638"/>
      <c r="SFS379" s="638"/>
      <c r="SFT379" s="638"/>
      <c r="SFU379" s="637"/>
      <c r="SFV379" s="638"/>
      <c r="SFW379" s="638"/>
      <c r="SFX379" s="638"/>
      <c r="SFY379" s="638"/>
      <c r="SFZ379" s="638"/>
      <c r="SGA379" s="638"/>
      <c r="SGB379" s="637"/>
      <c r="SGC379" s="638"/>
      <c r="SGD379" s="638"/>
      <c r="SGE379" s="638"/>
      <c r="SGF379" s="638"/>
      <c r="SGG379" s="638"/>
      <c r="SGH379" s="638"/>
      <c r="SGI379" s="637"/>
      <c r="SGJ379" s="638"/>
      <c r="SGK379" s="638"/>
      <c r="SGL379" s="638"/>
      <c r="SGM379" s="638"/>
      <c r="SGN379" s="638"/>
      <c r="SGO379" s="638"/>
      <c r="SGP379" s="637"/>
      <c r="SGQ379" s="638"/>
      <c r="SGR379" s="638"/>
      <c r="SGS379" s="638"/>
      <c r="SGT379" s="638"/>
      <c r="SGU379" s="638"/>
      <c r="SGV379" s="638"/>
      <c r="SGW379" s="637"/>
      <c r="SGX379" s="638"/>
      <c r="SGY379" s="638"/>
      <c r="SGZ379" s="638"/>
      <c r="SHA379" s="638"/>
      <c r="SHB379" s="638"/>
      <c r="SHC379" s="638"/>
      <c r="SHD379" s="637"/>
      <c r="SHE379" s="638"/>
      <c r="SHF379" s="638"/>
      <c r="SHG379" s="638"/>
      <c r="SHH379" s="638"/>
      <c r="SHI379" s="638"/>
      <c r="SHJ379" s="638"/>
      <c r="SHK379" s="637"/>
      <c r="SHL379" s="638"/>
      <c r="SHM379" s="638"/>
      <c r="SHN379" s="638"/>
      <c r="SHO379" s="638"/>
      <c r="SHP379" s="638"/>
      <c r="SHQ379" s="638"/>
      <c r="SHR379" s="637"/>
      <c r="SHS379" s="638"/>
      <c r="SHT379" s="638"/>
      <c r="SHU379" s="638"/>
      <c r="SHV379" s="638"/>
      <c r="SHW379" s="638"/>
      <c r="SHX379" s="638"/>
      <c r="SHY379" s="637"/>
      <c r="SHZ379" s="638"/>
      <c r="SIA379" s="638"/>
      <c r="SIB379" s="638"/>
      <c r="SIC379" s="638"/>
      <c r="SID379" s="638"/>
      <c r="SIE379" s="638"/>
      <c r="SIF379" s="637"/>
      <c r="SIG379" s="638"/>
      <c r="SIH379" s="638"/>
      <c r="SII379" s="638"/>
      <c r="SIJ379" s="638"/>
      <c r="SIK379" s="638"/>
      <c r="SIL379" s="638"/>
      <c r="SIM379" s="637"/>
      <c r="SIN379" s="638"/>
      <c r="SIO379" s="638"/>
      <c r="SIP379" s="638"/>
      <c r="SIQ379" s="638"/>
      <c r="SIR379" s="638"/>
      <c r="SIS379" s="638"/>
      <c r="SIT379" s="637"/>
      <c r="SIU379" s="638"/>
      <c r="SIV379" s="638"/>
      <c r="SIW379" s="638"/>
      <c r="SIX379" s="638"/>
      <c r="SIY379" s="638"/>
      <c r="SIZ379" s="638"/>
      <c r="SJA379" s="637"/>
      <c r="SJB379" s="638"/>
      <c r="SJC379" s="638"/>
      <c r="SJD379" s="638"/>
      <c r="SJE379" s="638"/>
      <c r="SJF379" s="638"/>
      <c r="SJG379" s="638"/>
      <c r="SJH379" s="637"/>
      <c r="SJI379" s="638"/>
      <c r="SJJ379" s="638"/>
      <c r="SJK379" s="638"/>
      <c r="SJL379" s="638"/>
      <c r="SJM379" s="638"/>
      <c r="SJN379" s="638"/>
      <c r="SJO379" s="637"/>
      <c r="SJP379" s="638"/>
      <c r="SJQ379" s="638"/>
      <c r="SJR379" s="638"/>
      <c r="SJS379" s="638"/>
      <c r="SJT379" s="638"/>
      <c r="SJU379" s="638"/>
      <c r="SJV379" s="637"/>
      <c r="SJW379" s="638"/>
      <c r="SJX379" s="638"/>
      <c r="SJY379" s="638"/>
      <c r="SJZ379" s="638"/>
      <c r="SKA379" s="638"/>
      <c r="SKB379" s="638"/>
      <c r="SKC379" s="637"/>
      <c r="SKD379" s="638"/>
      <c r="SKE379" s="638"/>
      <c r="SKF379" s="638"/>
      <c r="SKG379" s="638"/>
      <c r="SKH379" s="638"/>
      <c r="SKI379" s="638"/>
      <c r="SKJ379" s="637"/>
      <c r="SKK379" s="638"/>
      <c r="SKL379" s="638"/>
      <c r="SKM379" s="638"/>
      <c r="SKN379" s="638"/>
      <c r="SKO379" s="638"/>
      <c r="SKP379" s="638"/>
      <c r="SKQ379" s="637"/>
      <c r="SKR379" s="638"/>
      <c r="SKS379" s="638"/>
      <c r="SKT379" s="638"/>
      <c r="SKU379" s="638"/>
      <c r="SKV379" s="638"/>
      <c r="SKW379" s="638"/>
      <c r="SKX379" s="637"/>
      <c r="SKY379" s="638"/>
      <c r="SKZ379" s="638"/>
      <c r="SLA379" s="638"/>
      <c r="SLB379" s="638"/>
      <c r="SLC379" s="638"/>
      <c r="SLD379" s="638"/>
      <c r="SLE379" s="637"/>
      <c r="SLF379" s="638"/>
      <c r="SLG379" s="638"/>
      <c r="SLH379" s="638"/>
      <c r="SLI379" s="638"/>
      <c r="SLJ379" s="638"/>
      <c r="SLK379" s="638"/>
      <c r="SLL379" s="637"/>
      <c r="SLM379" s="638"/>
      <c r="SLN379" s="638"/>
      <c r="SLO379" s="638"/>
      <c r="SLP379" s="638"/>
      <c r="SLQ379" s="638"/>
      <c r="SLR379" s="638"/>
      <c r="SLS379" s="637"/>
      <c r="SLT379" s="638"/>
      <c r="SLU379" s="638"/>
      <c r="SLV379" s="638"/>
      <c r="SLW379" s="638"/>
      <c r="SLX379" s="638"/>
      <c r="SLY379" s="638"/>
      <c r="SLZ379" s="637"/>
      <c r="SMA379" s="638"/>
      <c r="SMB379" s="638"/>
      <c r="SMC379" s="638"/>
      <c r="SMD379" s="638"/>
      <c r="SME379" s="638"/>
      <c r="SMF379" s="638"/>
      <c r="SMG379" s="637"/>
      <c r="SMH379" s="638"/>
      <c r="SMI379" s="638"/>
      <c r="SMJ379" s="638"/>
      <c r="SMK379" s="638"/>
      <c r="SML379" s="638"/>
      <c r="SMM379" s="638"/>
      <c r="SMN379" s="637"/>
      <c r="SMO379" s="638"/>
      <c r="SMP379" s="638"/>
      <c r="SMQ379" s="638"/>
      <c r="SMR379" s="638"/>
      <c r="SMS379" s="638"/>
      <c r="SMT379" s="638"/>
      <c r="SMU379" s="637"/>
      <c r="SMV379" s="638"/>
      <c r="SMW379" s="638"/>
      <c r="SMX379" s="638"/>
      <c r="SMY379" s="638"/>
      <c r="SMZ379" s="638"/>
      <c r="SNA379" s="638"/>
      <c r="SNB379" s="637"/>
      <c r="SNC379" s="638"/>
      <c r="SND379" s="638"/>
      <c r="SNE379" s="638"/>
      <c r="SNF379" s="638"/>
      <c r="SNG379" s="638"/>
      <c r="SNH379" s="638"/>
      <c r="SNI379" s="637"/>
      <c r="SNJ379" s="638"/>
      <c r="SNK379" s="638"/>
      <c r="SNL379" s="638"/>
      <c r="SNM379" s="638"/>
      <c r="SNN379" s="638"/>
      <c r="SNO379" s="638"/>
      <c r="SNP379" s="637"/>
      <c r="SNQ379" s="638"/>
      <c r="SNR379" s="638"/>
      <c r="SNS379" s="638"/>
      <c r="SNT379" s="638"/>
      <c r="SNU379" s="638"/>
      <c r="SNV379" s="638"/>
      <c r="SNW379" s="637"/>
      <c r="SNX379" s="638"/>
      <c r="SNY379" s="638"/>
      <c r="SNZ379" s="638"/>
      <c r="SOA379" s="638"/>
      <c r="SOB379" s="638"/>
      <c r="SOC379" s="638"/>
      <c r="SOD379" s="637"/>
      <c r="SOE379" s="638"/>
      <c r="SOF379" s="638"/>
      <c r="SOG379" s="638"/>
      <c r="SOH379" s="638"/>
      <c r="SOI379" s="638"/>
      <c r="SOJ379" s="638"/>
      <c r="SOK379" s="637"/>
      <c r="SOL379" s="638"/>
      <c r="SOM379" s="638"/>
      <c r="SON379" s="638"/>
      <c r="SOO379" s="638"/>
      <c r="SOP379" s="638"/>
      <c r="SOQ379" s="638"/>
      <c r="SOR379" s="637"/>
      <c r="SOS379" s="638"/>
      <c r="SOT379" s="638"/>
      <c r="SOU379" s="638"/>
      <c r="SOV379" s="638"/>
      <c r="SOW379" s="638"/>
      <c r="SOX379" s="638"/>
      <c r="SOY379" s="637"/>
      <c r="SOZ379" s="638"/>
      <c r="SPA379" s="638"/>
      <c r="SPB379" s="638"/>
      <c r="SPC379" s="638"/>
      <c r="SPD379" s="638"/>
      <c r="SPE379" s="638"/>
      <c r="SPF379" s="637"/>
      <c r="SPG379" s="638"/>
      <c r="SPH379" s="638"/>
      <c r="SPI379" s="638"/>
      <c r="SPJ379" s="638"/>
      <c r="SPK379" s="638"/>
      <c r="SPL379" s="638"/>
      <c r="SPM379" s="637"/>
      <c r="SPN379" s="638"/>
      <c r="SPO379" s="638"/>
      <c r="SPP379" s="638"/>
      <c r="SPQ379" s="638"/>
      <c r="SPR379" s="638"/>
      <c r="SPS379" s="638"/>
      <c r="SPT379" s="637"/>
      <c r="SPU379" s="638"/>
      <c r="SPV379" s="638"/>
      <c r="SPW379" s="638"/>
      <c r="SPX379" s="638"/>
      <c r="SPY379" s="638"/>
      <c r="SPZ379" s="638"/>
      <c r="SQA379" s="637"/>
      <c r="SQB379" s="638"/>
      <c r="SQC379" s="638"/>
      <c r="SQD379" s="638"/>
      <c r="SQE379" s="638"/>
      <c r="SQF379" s="638"/>
      <c r="SQG379" s="638"/>
      <c r="SQH379" s="637"/>
      <c r="SQI379" s="638"/>
      <c r="SQJ379" s="638"/>
      <c r="SQK379" s="638"/>
      <c r="SQL379" s="638"/>
      <c r="SQM379" s="638"/>
      <c r="SQN379" s="638"/>
      <c r="SQO379" s="637"/>
      <c r="SQP379" s="638"/>
      <c r="SQQ379" s="638"/>
      <c r="SQR379" s="638"/>
      <c r="SQS379" s="638"/>
      <c r="SQT379" s="638"/>
      <c r="SQU379" s="638"/>
      <c r="SQV379" s="637"/>
      <c r="SQW379" s="638"/>
      <c r="SQX379" s="638"/>
      <c r="SQY379" s="638"/>
      <c r="SQZ379" s="638"/>
      <c r="SRA379" s="638"/>
      <c r="SRB379" s="638"/>
      <c r="SRC379" s="637"/>
      <c r="SRD379" s="638"/>
      <c r="SRE379" s="638"/>
      <c r="SRF379" s="638"/>
      <c r="SRG379" s="638"/>
      <c r="SRH379" s="638"/>
      <c r="SRI379" s="638"/>
      <c r="SRJ379" s="637"/>
      <c r="SRK379" s="638"/>
      <c r="SRL379" s="638"/>
      <c r="SRM379" s="638"/>
      <c r="SRN379" s="638"/>
      <c r="SRO379" s="638"/>
      <c r="SRP379" s="638"/>
      <c r="SRQ379" s="637"/>
      <c r="SRR379" s="638"/>
      <c r="SRS379" s="638"/>
      <c r="SRT379" s="638"/>
      <c r="SRU379" s="638"/>
      <c r="SRV379" s="638"/>
      <c r="SRW379" s="638"/>
      <c r="SRX379" s="637"/>
      <c r="SRY379" s="638"/>
      <c r="SRZ379" s="638"/>
      <c r="SSA379" s="638"/>
      <c r="SSB379" s="638"/>
      <c r="SSC379" s="638"/>
      <c r="SSD379" s="638"/>
      <c r="SSE379" s="637"/>
      <c r="SSF379" s="638"/>
      <c r="SSG379" s="638"/>
      <c r="SSH379" s="638"/>
      <c r="SSI379" s="638"/>
      <c r="SSJ379" s="638"/>
      <c r="SSK379" s="638"/>
      <c r="SSL379" s="637"/>
      <c r="SSM379" s="638"/>
      <c r="SSN379" s="638"/>
      <c r="SSO379" s="638"/>
      <c r="SSP379" s="638"/>
      <c r="SSQ379" s="638"/>
      <c r="SSR379" s="638"/>
      <c r="SSS379" s="637"/>
      <c r="SST379" s="638"/>
      <c r="SSU379" s="638"/>
      <c r="SSV379" s="638"/>
      <c r="SSW379" s="638"/>
      <c r="SSX379" s="638"/>
      <c r="SSY379" s="638"/>
      <c r="SSZ379" s="637"/>
      <c r="STA379" s="638"/>
      <c r="STB379" s="638"/>
      <c r="STC379" s="638"/>
      <c r="STD379" s="638"/>
      <c r="STE379" s="638"/>
      <c r="STF379" s="638"/>
      <c r="STG379" s="637"/>
      <c r="STH379" s="638"/>
      <c r="STI379" s="638"/>
      <c r="STJ379" s="638"/>
      <c r="STK379" s="638"/>
      <c r="STL379" s="638"/>
      <c r="STM379" s="638"/>
      <c r="STN379" s="637"/>
      <c r="STO379" s="638"/>
      <c r="STP379" s="638"/>
      <c r="STQ379" s="638"/>
      <c r="STR379" s="638"/>
      <c r="STS379" s="638"/>
      <c r="STT379" s="638"/>
      <c r="STU379" s="637"/>
      <c r="STV379" s="638"/>
      <c r="STW379" s="638"/>
      <c r="STX379" s="638"/>
      <c r="STY379" s="638"/>
      <c r="STZ379" s="638"/>
      <c r="SUA379" s="638"/>
      <c r="SUB379" s="637"/>
      <c r="SUC379" s="638"/>
      <c r="SUD379" s="638"/>
      <c r="SUE379" s="638"/>
      <c r="SUF379" s="638"/>
      <c r="SUG379" s="638"/>
      <c r="SUH379" s="638"/>
      <c r="SUI379" s="637"/>
      <c r="SUJ379" s="638"/>
      <c r="SUK379" s="638"/>
      <c r="SUL379" s="638"/>
      <c r="SUM379" s="638"/>
      <c r="SUN379" s="638"/>
      <c r="SUO379" s="638"/>
      <c r="SUP379" s="637"/>
      <c r="SUQ379" s="638"/>
      <c r="SUR379" s="638"/>
      <c r="SUS379" s="638"/>
      <c r="SUT379" s="638"/>
      <c r="SUU379" s="638"/>
      <c r="SUV379" s="638"/>
      <c r="SUW379" s="637"/>
      <c r="SUX379" s="638"/>
      <c r="SUY379" s="638"/>
      <c r="SUZ379" s="638"/>
      <c r="SVA379" s="638"/>
      <c r="SVB379" s="638"/>
      <c r="SVC379" s="638"/>
      <c r="SVD379" s="637"/>
      <c r="SVE379" s="638"/>
      <c r="SVF379" s="638"/>
      <c r="SVG379" s="638"/>
      <c r="SVH379" s="638"/>
      <c r="SVI379" s="638"/>
      <c r="SVJ379" s="638"/>
      <c r="SVK379" s="637"/>
      <c r="SVL379" s="638"/>
      <c r="SVM379" s="638"/>
      <c r="SVN379" s="638"/>
      <c r="SVO379" s="638"/>
      <c r="SVP379" s="638"/>
      <c r="SVQ379" s="638"/>
      <c r="SVR379" s="637"/>
      <c r="SVS379" s="638"/>
      <c r="SVT379" s="638"/>
      <c r="SVU379" s="638"/>
      <c r="SVV379" s="638"/>
      <c r="SVW379" s="638"/>
      <c r="SVX379" s="638"/>
      <c r="SVY379" s="637"/>
      <c r="SVZ379" s="638"/>
      <c r="SWA379" s="638"/>
      <c r="SWB379" s="638"/>
      <c r="SWC379" s="638"/>
      <c r="SWD379" s="638"/>
      <c r="SWE379" s="638"/>
      <c r="SWF379" s="637"/>
      <c r="SWG379" s="638"/>
      <c r="SWH379" s="638"/>
      <c r="SWI379" s="638"/>
      <c r="SWJ379" s="638"/>
      <c r="SWK379" s="638"/>
      <c r="SWL379" s="638"/>
      <c r="SWM379" s="637"/>
      <c r="SWN379" s="638"/>
      <c r="SWO379" s="638"/>
      <c r="SWP379" s="638"/>
      <c r="SWQ379" s="638"/>
      <c r="SWR379" s="638"/>
      <c r="SWS379" s="638"/>
      <c r="SWT379" s="637"/>
      <c r="SWU379" s="638"/>
      <c r="SWV379" s="638"/>
      <c r="SWW379" s="638"/>
      <c r="SWX379" s="638"/>
      <c r="SWY379" s="638"/>
      <c r="SWZ379" s="638"/>
      <c r="SXA379" s="637"/>
      <c r="SXB379" s="638"/>
      <c r="SXC379" s="638"/>
      <c r="SXD379" s="638"/>
      <c r="SXE379" s="638"/>
      <c r="SXF379" s="638"/>
      <c r="SXG379" s="638"/>
      <c r="SXH379" s="637"/>
      <c r="SXI379" s="638"/>
      <c r="SXJ379" s="638"/>
      <c r="SXK379" s="638"/>
      <c r="SXL379" s="638"/>
      <c r="SXM379" s="638"/>
      <c r="SXN379" s="638"/>
      <c r="SXO379" s="637"/>
      <c r="SXP379" s="638"/>
      <c r="SXQ379" s="638"/>
      <c r="SXR379" s="638"/>
      <c r="SXS379" s="638"/>
      <c r="SXT379" s="638"/>
      <c r="SXU379" s="638"/>
      <c r="SXV379" s="637"/>
      <c r="SXW379" s="638"/>
      <c r="SXX379" s="638"/>
      <c r="SXY379" s="638"/>
      <c r="SXZ379" s="638"/>
      <c r="SYA379" s="638"/>
      <c r="SYB379" s="638"/>
      <c r="SYC379" s="637"/>
      <c r="SYD379" s="638"/>
      <c r="SYE379" s="638"/>
      <c r="SYF379" s="638"/>
      <c r="SYG379" s="638"/>
      <c r="SYH379" s="638"/>
      <c r="SYI379" s="638"/>
      <c r="SYJ379" s="637"/>
      <c r="SYK379" s="638"/>
      <c r="SYL379" s="638"/>
      <c r="SYM379" s="638"/>
      <c r="SYN379" s="638"/>
      <c r="SYO379" s="638"/>
      <c r="SYP379" s="638"/>
      <c r="SYQ379" s="637"/>
      <c r="SYR379" s="638"/>
      <c r="SYS379" s="638"/>
      <c r="SYT379" s="638"/>
      <c r="SYU379" s="638"/>
      <c r="SYV379" s="638"/>
      <c r="SYW379" s="638"/>
      <c r="SYX379" s="637"/>
      <c r="SYY379" s="638"/>
      <c r="SYZ379" s="638"/>
      <c r="SZA379" s="638"/>
      <c r="SZB379" s="638"/>
      <c r="SZC379" s="638"/>
      <c r="SZD379" s="638"/>
      <c r="SZE379" s="637"/>
      <c r="SZF379" s="638"/>
      <c r="SZG379" s="638"/>
      <c r="SZH379" s="638"/>
      <c r="SZI379" s="638"/>
      <c r="SZJ379" s="638"/>
      <c r="SZK379" s="638"/>
      <c r="SZL379" s="637"/>
      <c r="SZM379" s="638"/>
      <c r="SZN379" s="638"/>
      <c r="SZO379" s="638"/>
      <c r="SZP379" s="638"/>
      <c r="SZQ379" s="638"/>
      <c r="SZR379" s="638"/>
      <c r="SZS379" s="637"/>
      <c r="SZT379" s="638"/>
      <c r="SZU379" s="638"/>
      <c r="SZV379" s="638"/>
      <c r="SZW379" s="638"/>
      <c r="SZX379" s="638"/>
      <c r="SZY379" s="638"/>
      <c r="SZZ379" s="637"/>
      <c r="TAA379" s="638"/>
      <c r="TAB379" s="638"/>
      <c r="TAC379" s="638"/>
      <c r="TAD379" s="638"/>
      <c r="TAE379" s="638"/>
      <c r="TAF379" s="638"/>
      <c r="TAG379" s="637"/>
      <c r="TAH379" s="638"/>
      <c r="TAI379" s="638"/>
      <c r="TAJ379" s="638"/>
      <c r="TAK379" s="638"/>
      <c r="TAL379" s="638"/>
      <c r="TAM379" s="638"/>
      <c r="TAN379" s="637"/>
      <c r="TAO379" s="638"/>
      <c r="TAP379" s="638"/>
      <c r="TAQ379" s="638"/>
      <c r="TAR379" s="638"/>
      <c r="TAS379" s="638"/>
      <c r="TAT379" s="638"/>
      <c r="TAU379" s="637"/>
      <c r="TAV379" s="638"/>
      <c r="TAW379" s="638"/>
      <c r="TAX379" s="638"/>
      <c r="TAY379" s="638"/>
      <c r="TAZ379" s="638"/>
      <c r="TBA379" s="638"/>
      <c r="TBB379" s="637"/>
      <c r="TBC379" s="638"/>
      <c r="TBD379" s="638"/>
      <c r="TBE379" s="638"/>
      <c r="TBF379" s="638"/>
      <c r="TBG379" s="638"/>
      <c r="TBH379" s="638"/>
      <c r="TBI379" s="637"/>
      <c r="TBJ379" s="638"/>
      <c r="TBK379" s="638"/>
      <c r="TBL379" s="638"/>
      <c r="TBM379" s="638"/>
      <c r="TBN379" s="638"/>
      <c r="TBO379" s="638"/>
      <c r="TBP379" s="637"/>
      <c r="TBQ379" s="638"/>
      <c r="TBR379" s="638"/>
      <c r="TBS379" s="638"/>
      <c r="TBT379" s="638"/>
      <c r="TBU379" s="638"/>
      <c r="TBV379" s="638"/>
      <c r="TBW379" s="637"/>
      <c r="TBX379" s="638"/>
      <c r="TBY379" s="638"/>
      <c r="TBZ379" s="638"/>
      <c r="TCA379" s="638"/>
      <c r="TCB379" s="638"/>
      <c r="TCC379" s="638"/>
      <c r="TCD379" s="637"/>
      <c r="TCE379" s="638"/>
      <c r="TCF379" s="638"/>
      <c r="TCG379" s="638"/>
      <c r="TCH379" s="638"/>
      <c r="TCI379" s="638"/>
      <c r="TCJ379" s="638"/>
      <c r="TCK379" s="637"/>
      <c r="TCL379" s="638"/>
      <c r="TCM379" s="638"/>
      <c r="TCN379" s="638"/>
      <c r="TCO379" s="638"/>
      <c r="TCP379" s="638"/>
      <c r="TCQ379" s="638"/>
      <c r="TCR379" s="637"/>
      <c r="TCS379" s="638"/>
      <c r="TCT379" s="638"/>
      <c r="TCU379" s="638"/>
      <c r="TCV379" s="638"/>
      <c r="TCW379" s="638"/>
      <c r="TCX379" s="638"/>
      <c r="TCY379" s="637"/>
      <c r="TCZ379" s="638"/>
      <c r="TDA379" s="638"/>
      <c r="TDB379" s="638"/>
      <c r="TDC379" s="638"/>
      <c r="TDD379" s="638"/>
      <c r="TDE379" s="638"/>
      <c r="TDF379" s="637"/>
      <c r="TDG379" s="638"/>
      <c r="TDH379" s="638"/>
      <c r="TDI379" s="638"/>
      <c r="TDJ379" s="638"/>
      <c r="TDK379" s="638"/>
      <c r="TDL379" s="638"/>
      <c r="TDM379" s="637"/>
      <c r="TDN379" s="638"/>
      <c r="TDO379" s="638"/>
      <c r="TDP379" s="638"/>
      <c r="TDQ379" s="638"/>
      <c r="TDR379" s="638"/>
      <c r="TDS379" s="638"/>
      <c r="TDT379" s="637"/>
      <c r="TDU379" s="638"/>
      <c r="TDV379" s="638"/>
      <c r="TDW379" s="638"/>
      <c r="TDX379" s="638"/>
      <c r="TDY379" s="638"/>
      <c r="TDZ379" s="638"/>
      <c r="TEA379" s="637"/>
      <c r="TEB379" s="638"/>
      <c r="TEC379" s="638"/>
      <c r="TED379" s="638"/>
      <c r="TEE379" s="638"/>
      <c r="TEF379" s="638"/>
      <c r="TEG379" s="638"/>
      <c r="TEH379" s="637"/>
      <c r="TEI379" s="638"/>
      <c r="TEJ379" s="638"/>
      <c r="TEK379" s="638"/>
      <c r="TEL379" s="638"/>
      <c r="TEM379" s="638"/>
      <c r="TEN379" s="638"/>
      <c r="TEO379" s="637"/>
      <c r="TEP379" s="638"/>
      <c r="TEQ379" s="638"/>
      <c r="TER379" s="638"/>
      <c r="TES379" s="638"/>
      <c r="TET379" s="638"/>
      <c r="TEU379" s="638"/>
      <c r="TEV379" s="637"/>
      <c r="TEW379" s="638"/>
      <c r="TEX379" s="638"/>
      <c r="TEY379" s="638"/>
      <c r="TEZ379" s="638"/>
      <c r="TFA379" s="638"/>
      <c r="TFB379" s="638"/>
      <c r="TFC379" s="637"/>
      <c r="TFD379" s="638"/>
      <c r="TFE379" s="638"/>
      <c r="TFF379" s="638"/>
      <c r="TFG379" s="638"/>
      <c r="TFH379" s="638"/>
      <c r="TFI379" s="638"/>
      <c r="TFJ379" s="637"/>
      <c r="TFK379" s="638"/>
      <c r="TFL379" s="638"/>
      <c r="TFM379" s="638"/>
      <c r="TFN379" s="638"/>
      <c r="TFO379" s="638"/>
      <c r="TFP379" s="638"/>
      <c r="TFQ379" s="637"/>
      <c r="TFR379" s="638"/>
      <c r="TFS379" s="638"/>
      <c r="TFT379" s="638"/>
      <c r="TFU379" s="638"/>
      <c r="TFV379" s="638"/>
      <c r="TFW379" s="638"/>
      <c r="TFX379" s="637"/>
      <c r="TFY379" s="638"/>
      <c r="TFZ379" s="638"/>
      <c r="TGA379" s="638"/>
      <c r="TGB379" s="638"/>
      <c r="TGC379" s="638"/>
      <c r="TGD379" s="638"/>
      <c r="TGE379" s="637"/>
      <c r="TGF379" s="638"/>
      <c r="TGG379" s="638"/>
      <c r="TGH379" s="638"/>
      <c r="TGI379" s="638"/>
      <c r="TGJ379" s="638"/>
      <c r="TGK379" s="638"/>
      <c r="TGL379" s="637"/>
      <c r="TGM379" s="638"/>
      <c r="TGN379" s="638"/>
      <c r="TGO379" s="638"/>
      <c r="TGP379" s="638"/>
      <c r="TGQ379" s="638"/>
      <c r="TGR379" s="638"/>
      <c r="TGS379" s="637"/>
      <c r="TGT379" s="638"/>
      <c r="TGU379" s="638"/>
      <c r="TGV379" s="638"/>
      <c r="TGW379" s="638"/>
      <c r="TGX379" s="638"/>
      <c r="TGY379" s="638"/>
      <c r="TGZ379" s="637"/>
      <c r="THA379" s="638"/>
      <c r="THB379" s="638"/>
      <c r="THC379" s="638"/>
      <c r="THD379" s="638"/>
      <c r="THE379" s="638"/>
      <c r="THF379" s="638"/>
      <c r="THG379" s="637"/>
      <c r="THH379" s="638"/>
      <c r="THI379" s="638"/>
      <c r="THJ379" s="638"/>
      <c r="THK379" s="638"/>
      <c r="THL379" s="638"/>
      <c r="THM379" s="638"/>
      <c r="THN379" s="637"/>
      <c r="THO379" s="638"/>
      <c r="THP379" s="638"/>
      <c r="THQ379" s="638"/>
      <c r="THR379" s="638"/>
      <c r="THS379" s="638"/>
      <c r="THT379" s="638"/>
      <c r="THU379" s="637"/>
      <c r="THV379" s="638"/>
      <c r="THW379" s="638"/>
      <c r="THX379" s="638"/>
      <c r="THY379" s="638"/>
      <c r="THZ379" s="638"/>
      <c r="TIA379" s="638"/>
      <c r="TIB379" s="637"/>
      <c r="TIC379" s="638"/>
      <c r="TID379" s="638"/>
      <c r="TIE379" s="638"/>
      <c r="TIF379" s="638"/>
      <c r="TIG379" s="638"/>
      <c r="TIH379" s="638"/>
      <c r="TII379" s="637"/>
      <c r="TIJ379" s="638"/>
      <c r="TIK379" s="638"/>
      <c r="TIL379" s="638"/>
      <c r="TIM379" s="638"/>
      <c r="TIN379" s="638"/>
      <c r="TIO379" s="638"/>
      <c r="TIP379" s="637"/>
      <c r="TIQ379" s="638"/>
      <c r="TIR379" s="638"/>
      <c r="TIS379" s="638"/>
      <c r="TIT379" s="638"/>
      <c r="TIU379" s="638"/>
      <c r="TIV379" s="638"/>
      <c r="TIW379" s="637"/>
      <c r="TIX379" s="638"/>
      <c r="TIY379" s="638"/>
      <c r="TIZ379" s="638"/>
      <c r="TJA379" s="638"/>
      <c r="TJB379" s="638"/>
      <c r="TJC379" s="638"/>
      <c r="TJD379" s="637"/>
      <c r="TJE379" s="638"/>
      <c r="TJF379" s="638"/>
      <c r="TJG379" s="638"/>
      <c r="TJH379" s="638"/>
      <c r="TJI379" s="638"/>
      <c r="TJJ379" s="638"/>
      <c r="TJK379" s="637"/>
      <c r="TJL379" s="638"/>
      <c r="TJM379" s="638"/>
      <c r="TJN379" s="638"/>
      <c r="TJO379" s="638"/>
      <c r="TJP379" s="638"/>
      <c r="TJQ379" s="638"/>
      <c r="TJR379" s="637"/>
      <c r="TJS379" s="638"/>
      <c r="TJT379" s="638"/>
      <c r="TJU379" s="638"/>
      <c r="TJV379" s="638"/>
      <c r="TJW379" s="638"/>
      <c r="TJX379" s="638"/>
      <c r="TJY379" s="637"/>
      <c r="TJZ379" s="638"/>
      <c r="TKA379" s="638"/>
      <c r="TKB379" s="638"/>
      <c r="TKC379" s="638"/>
      <c r="TKD379" s="638"/>
      <c r="TKE379" s="638"/>
      <c r="TKF379" s="637"/>
      <c r="TKG379" s="638"/>
      <c r="TKH379" s="638"/>
      <c r="TKI379" s="638"/>
      <c r="TKJ379" s="638"/>
      <c r="TKK379" s="638"/>
      <c r="TKL379" s="638"/>
      <c r="TKM379" s="637"/>
      <c r="TKN379" s="638"/>
      <c r="TKO379" s="638"/>
      <c r="TKP379" s="638"/>
      <c r="TKQ379" s="638"/>
      <c r="TKR379" s="638"/>
      <c r="TKS379" s="638"/>
      <c r="TKT379" s="637"/>
      <c r="TKU379" s="638"/>
      <c r="TKV379" s="638"/>
      <c r="TKW379" s="638"/>
      <c r="TKX379" s="638"/>
      <c r="TKY379" s="638"/>
      <c r="TKZ379" s="638"/>
      <c r="TLA379" s="637"/>
      <c r="TLB379" s="638"/>
      <c r="TLC379" s="638"/>
      <c r="TLD379" s="638"/>
      <c r="TLE379" s="638"/>
      <c r="TLF379" s="638"/>
      <c r="TLG379" s="638"/>
      <c r="TLH379" s="637"/>
      <c r="TLI379" s="638"/>
      <c r="TLJ379" s="638"/>
      <c r="TLK379" s="638"/>
      <c r="TLL379" s="638"/>
      <c r="TLM379" s="638"/>
      <c r="TLN379" s="638"/>
      <c r="TLO379" s="637"/>
      <c r="TLP379" s="638"/>
      <c r="TLQ379" s="638"/>
      <c r="TLR379" s="638"/>
      <c r="TLS379" s="638"/>
      <c r="TLT379" s="638"/>
      <c r="TLU379" s="638"/>
      <c r="TLV379" s="637"/>
      <c r="TLW379" s="638"/>
      <c r="TLX379" s="638"/>
      <c r="TLY379" s="638"/>
      <c r="TLZ379" s="638"/>
      <c r="TMA379" s="638"/>
      <c r="TMB379" s="638"/>
      <c r="TMC379" s="637"/>
      <c r="TMD379" s="638"/>
      <c r="TME379" s="638"/>
      <c r="TMF379" s="638"/>
      <c r="TMG379" s="638"/>
      <c r="TMH379" s="638"/>
      <c r="TMI379" s="638"/>
      <c r="TMJ379" s="637"/>
      <c r="TMK379" s="638"/>
      <c r="TML379" s="638"/>
      <c r="TMM379" s="638"/>
      <c r="TMN379" s="638"/>
      <c r="TMO379" s="638"/>
      <c r="TMP379" s="638"/>
      <c r="TMQ379" s="637"/>
      <c r="TMR379" s="638"/>
      <c r="TMS379" s="638"/>
      <c r="TMT379" s="638"/>
      <c r="TMU379" s="638"/>
      <c r="TMV379" s="638"/>
      <c r="TMW379" s="638"/>
      <c r="TMX379" s="637"/>
      <c r="TMY379" s="638"/>
      <c r="TMZ379" s="638"/>
      <c r="TNA379" s="638"/>
      <c r="TNB379" s="638"/>
      <c r="TNC379" s="638"/>
      <c r="TND379" s="638"/>
      <c r="TNE379" s="637"/>
      <c r="TNF379" s="638"/>
      <c r="TNG379" s="638"/>
      <c r="TNH379" s="638"/>
      <c r="TNI379" s="638"/>
      <c r="TNJ379" s="638"/>
      <c r="TNK379" s="638"/>
      <c r="TNL379" s="637"/>
      <c r="TNM379" s="638"/>
      <c r="TNN379" s="638"/>
      <c r="TNO379" s="638"/>
      <c r="TNP379" s="638"/>
      <c r="TNQ379" s="638"/>
      <c r="TNR379" s="638"/>
      <c r="TNS379" s="637"/>
      <c r="TNT379" s="638"/>
      <c r="TNU379" s="638"/>
      <c r="TNV379" s="638"/>
      <c r="TNW379" s="638"/>
      <c r="TNX379" s="638"/>
      <c r="TNY379" s="638"/>
      <c r="TNZ379" s="637"/>
      <c r="TOA379" s="638"/>
      <c r="TOB379" s="638"/>
      <c r="TOC379" s="638"/>
      <c r="TOD379" s="638"/>
      <c r="TOE379" s="638"/>
      <c r="TOF379" s="638"/>
      <c r="TOG379" s="637"/>
      <c r="TOH379" s="638"/>
      <c r="TOI379" s="638"/>
      <c r="TOJ379" s="638"/>
      <c r="TOK379" s="638"/>
      <c r="TOL379" s="638"/>
      <c r="TOM379" s="638"/>
      <c r="TON379" s="637"/>
      <c r="TOO379" s="638"/>
      <c r="TOP379" s="638"/>
      <c r="TOQ379" s="638"/>
      <c r="TOR379" s="638"/>
      <c r="TOS379" s="638"/>
      <c r="TOT379" s="638"/>
      <c r="TOU379" s="637"/>
      <c r="TOV379" s="638"/>
      <c r="TOW379" s="638"/>
      <c r="TOX379" s="638"/>
      <c r="TOY379" s="638"/>
      <c r="TOZ379" s="638"/>
      <c r="TPA379" s="638"/>
      <c r="TPB379" s="637"/>
      <c r="TPC379" s="638"/>
      <c r="TPD379" s="638"/>
      <c r="TPE379" s="638"/>
      <c r="TPF379" s="638"/>
      <c r="TPG379" s="638"/>
      <c r="TPH379" s="638"/>
      <c r="TPI379" s="637"/>
      <c r="TPJ379" s="638"/>
      <c r="TPK379" s="638"/>
      <c r="TPL379" s="638"/>
      <c r="TPM379" s="638"/>
      <c r="TPN379" s="638"/>
      <c r="TPO379" s="638"/>
      <c r="TPP379" s="637"/>
      <c r="TPQ379" s="638"/>
      <c r="TPR379" s="638"/>
      <c r="TPS379" s="638"/>
      <c r="TPT379" s="638"/>
      <c r="TPU379" s="638"/>
      <c r="TPV379" s="638"/>
      <c r="TPW379" s="637"/>
      <c r="TPX379" s="638"/>
      <c r="TPY379" s="638"/>
      <c r="TPZ379" s="638"/>
      <c r="TQA379" s="638"/>
      <c r="TQB379" s="638"/>
      <c r="TQC379" s="638"/>
      <c r="TQD379" s="637"/>
      <c r="TQE379" s="638"/>
      <c r="TQF379" s="638"/>
      <c r="TQG379" s="638"/>
      <c r="TQH379" s="638"/>
      <c r="TQI379" s="638"/>
      <c r="TQJ379" s="638"/>
      <c r="TQK379" s="637"/>
      <c r="TQL379" s="638"/>
      <c r="TQM379" s="638"/>
      <c r="TQN379" s="638"/>
      <c r="TQO379" s="638"/>
      <c r="TQP379" s="638"/>
      <c r="TQQ379" s="638"/>
      <c r="TQR379" s="637"/>
      <c r="TQS379" s="638"/>
      <c r="TQT379" s="638"/>
      <c r="TQU379" s="638"/>
      <c r="TQV379" s="638"/>
      <c r="TQW379" s="638"/>
      <c r="TQX379" s="638"/>
      <c r="TQY379" s="637"/>
      <c r="TQZ379" s="638"/>
      <c r="TRA379" s="638"/>
      <c r="TRB379" s="638"/>
      <c r="TRC379" s="638"/>
      <c r="TRD379" s="638"/>
      <c r="TRE379" s="638"/>
      <c r="TRF379" s="637"/>
      <c r="TRG379" s="638"/>
      <c r="TRH379" s="638"/>
      <c r="TRI379" s="638"/>
      <c r="TRJ379" s="638"/>
      <c r="TRK379" s="638"/>
      <c r="TRL379" s="638"/>
      <c r="TRM379" s="637"/>
      <c r="TRN379" s="638"/>
      <c r="TRO379" s="638"/>
      <c r="TRP379" s="638"/>
      <c r="TRQ379" s="638"/>
      <c r="TRR379" s="638"/>
      <c r="TRS379" s="638"/>
      <c r="TRT379" s="637"/>
      <c r="TRU379" s="638"/>
      <c r="TRV379" s="638"/>
      <c r="TRW379" s="638"/>
      <c r="TRX379" s="638"/>
      <c r="TRY379" s="638"/>
      <c r="TRZ379" s="638"/>
      <c r="TSA379" s="637"/>
      <c r="TSB379" s="638"/>
      <c r="TSC379" s="638"/>
      <c r="TSD379" s="638"/>
      <c r="TSE379" s="638"/>
      <c r="TSF379" s="638"/>
      <c r="TSG379" s="638"/>
      <c r="TSH379" s="637"/>
      <c r="TSI379" s="638"/>
      <c r="TSJ379" s="638"/>
      <c r="TSK379" s="638"/>
      <c r="TSL379" s="638"/>
      <c r="TSM379" s="638"/>
      <c r="TSN379" s="638"/>
      <c r="TSO379" s="637"/>
      <c r="TSP379" s="638"/>
      <c r="TSQ379" s="638"/>
      <c r="TSR379" s="638"/>
      <c r="TSS379" s="638"/>
      <c r="TST379" s="638"/>
      <c r="TSU379" s="638"/>
      <c r="TSV379" s="637"/>
      <c r="TSW379" s="638"/>
      <c r="TSX379" s="638"/>
      <c r="TSY379" s="638"/>
      <c r="TSZ379" s="638"/>
      <c r="TTA379" s="638"/>
      <c r="TTB379" s="638"/>
      <c r="TTC379" s="637"/>
      <c r="TTD379" s="638"/>
      <c r="TTE379" s="638"/>
      <c r="TTF379" s="638"/>
      <c r="TTG379" s="638"/>
      <c r="TTH379" s="638"/>
      <c r="TTI379" s="638"/>
      <c r="TTJ379" s="637"/>
      <c r="TTK379" s="638"/>
      <c r="TTL379" s="638"/>
      <c r="TTM379" s="638"/>
      <c r="TTN379" s="638"/>
      <c r="TTO379" s="638"/>
      <c r="TTP379" s="638"/>
      <c r="TTQ379" s="637"/>
      <c r="TTR379" s="638"/>
      <c r="TTS379" s="638"/>
      <c r="TTT379" s="638"/>
      <c r="TTU379" s="638"/>
      <c r="TTV379" s="638"/>
      <c r="TTW379" s="638"/>
      <c r="TTX379" s="637"/>
      <c r="TTY379" s="638"/>
      <c r="TTZ379" s="638"/>
      <c r="TUA379" s="638"/>
      <c r="TUB379" s="638"/>
      <c r="TUC379" s="638"/>
      <c r="TUD379" s="638"/>
      <c r="TUE379" s="637"/>
      <c r="TUF379" s="638"/>
      <c r="TUG379" s="638"/>
      <c r="TUH379" s="638"/>
      <c r="TUI379" s="638"/>
      <c r="TUJ379" s="638"/>
      <c r="TUK379" s="638"/>
      <c r="TUL379" s="637"/>
      <c r="TUM379" s="638"/>
      <c r="TUN379" s="638"/>
      <c r="TUO379" s="638"/>
      <c r="TUP379" s="638"/>
      <c r="TUQ379" s="638"/>
      <c r="TUR379" s="638"/>
      <c r="TUS379" s="637"/>
      <c r="TUT379" s="638"/>
      <c r="TUU379" s="638"/>
      <c r="TUV379" s="638"/>
      <c r="TUW379" s="638"/>
      <c r="TUX379" s="638"/>
      <c r="TUY379" s="638"/>
      <c r="TUZ379" s="637"/>
      <c r="TVA379" s="638"/>
      <c r="TVB379" s="638"/>
      <c r="TVC379" s="638"/>
      <c r="TVD379" s="638"/>
      <c r="TVE379" s="638"/>
      <c r="TVF379" s="638"/>
      <c r="TVG379" s="637"/>
      <c r="TVH379" s="638"/>
      <c r="TVI379" s="638"/>
      <c r="TVJ379" s="638"/>
      <c r="TVK379" s="638"/>
      <c r="TVL379" s="638"/>
      <c r="TVM379" s="638"/>
      <c r="TVN379" s="637"/>
      <c r="TVO379" s="638"/>
      <c r="TVP379" s="638"/>
      <c r="TVQ379" s="638"/>
      <c r="TVR379" s="638"/>
      <c r="TVS379" s="638"/>
      <c r="TVT379" s="638"/>
      <c r="TVU379" s="637"/>
      <c r="TVV379" s="638"/>
      <c r="TVW379" s="638"/>
      <c r="TVX379" s="638"/>
      <c r="TVY379" s="638"/>
      <c r="TVZ379" s="638"/>
      <c r="TWA379" s="638"/>
      <c r="TWB379" s="637"/>
      <c r="TWC379" s="638"/>
      <c r="TWD379" s="638"/>
      <c r="TWE379" s="638"/>
      <c r="TWF379" s="638"/>
      <c r="TWG379" s="638"/>
      <c r="TWH379" s="638"/>
      <c r="TWI379" s="637"/>
      <c r="TWJ379" s="638"/>
      <c r="TWK379" s="638"/>
      <c r="TWL379" s="638"/>
      <c r="TWM379" s="638"/>
      <c r="TWN379" s="638"/>
      <c r="TWO379" s="638"/>
      <c r="TWP379" s="637"/>
      <c r="TWQ379" s="638"/>
      <c r="TWR379" s="638"/>
      <c r="TWS379" s="638"/>
      <c r="TWT379" s="638"/>
      <c r="TWU379" s="638"/>
      <c r="TWV379" s="638"/>
      <c r="TWW379" s="637"/>
      <c r="TWX379" s="638"/>
      <c r="TWY379" s="638"/>
      <c r="TWZ379" s="638"/>
      <c r="TXA379" s="638"/>
      <c r="TXB379" s="638"/>
      <c r="TXC379" s="638"/>
      <c r="TXD379" s="637"/>
      <c r="TXE379" s="638"/>
      <c r="TXF379" s="638"/>
      <c r="TXG379" s="638"/>
      <c r="TXH379" s="638"/>
      <c r="TXI379" s="638"/>
      <c r="TXJ379" s="638"/>
      <c r="TXK379" s="637"/>
      <c r="TXL379" s="638"/>
      <c r="TXM379" s="638"/>
      <c r="TXN379" s="638"/>
      <c r="TXO379" s="638"/>
      <c r="TXP379" s="638"/>
      <c r="TXQ379" s="638"/>
      <c r="TXR379" s="637"/>
      <c r="TXS379" s="638"/>
      <c r="TXT379" s="638"/>
      <c r="TXU379" s="638"/>
      <c r="TXV379" s="638"/>
      <c r="TXW379" s="638"/>
      <c r="TXX379" s="638"/>
      <c r="TXY379" s="637"/>
      <c r="TXZ379" s="638"/>
      <c r="TYA379" s="638"/>
      <c r="TYB379" s="638"/>
      <c r="TYC379" s="638"/>
      <c r="TYD379" s="638"/>
      <c r="TYE379" s="638"/>
      <c r="TYF379" s="637"/>
      <c r="TYG379" s="638"/>
      <c r="TYH379" s="638"/>
      <c r="TYI379" s="638"/>
      <c r="TYJ379" s="638"/>
      <c r="TYK379" s="638"/>
      <c r="TYL379" s="638"/>
      <c r="TYM379" s="637"/>
      <c r="TYN379" s="638"/>
      <c r="TYO379" s="638"/>
      <c r="TYP379" s="638"/>
      <c r="TYQ379" s="638"/>
      <c r="TYR379" s="638"/>
      <c r="TYS379" s="638"/>
      <c r="TYT379" s="637"/>
      <c r="TYU379" s="638"/>
      <c r="TYV379" s="638"/>
      <c r="TYW379" s="638"/>
      <c r="TYX379" s="638"/>
      <c r="TYY379" s="638"/>
      <c r="TYZ379" s="638"/>
      <c r="TZA379" s="637"/>
      <c r="TZB379" s="638"/>
      <c r="TZC379" s="638"/>
      <c r="TZD379" s="638"/>
      <c r="TZE379" s="638"/>
      <c r="TZF379" s="638"/>
      <c r="TZG379" s="638"/>
      <c r="TZH379" s="637"/>
      <c r="TZI379" s="638"/>
      <c r="TZJ379" s="638"/>
      <c r="TZK379" s="638"/>
      <c r="TZL379" s="638"/>
      <c r="TZM379" s="638"/>
      <c r="TZN379" s="638"/>
      <c r="TZO379" s="637"/>
      <c r="TZP379" s="638"/>
      <c r="TZQ379" s="638"/>
      <c r="TZR379" s="638"/>
      <c r="TZS379" s="638"/>
      <c r="TZT379" s="638"/>
      <c r="TZU379" s="638"/>
      <c r="TZV379" s="637"/>
      <c r="TZW379" s="638"/>
      <c r="TZX379" s="638"/>
      <c r="TZY379" s="638"/>
      <c r="TZZ379" s="638"/>
      <c r="UAA379" s="638"/>
      <c r="UAB379" s="638"/>
      <c r="UAC379" s="637"/>
      <c r="UAD379" s="638"/>
      <c r="UAE379" s="638"/>
      <c r="UAF379" s="638"/>
      <c r="UAG379" s="638"/>
      <c r="UAH379" s="638"/>
      <c r="UAI379" s="638"/>
      <c r="UAJ379" s="637"/>
      <c r="UAK379" s="638"/>
      <c r="UAL379" s="638"/>
      <c r="UAM379" s="638"/>
      <c r="UAN379" s="638"/>
      <c r="UAO379" s="638"/>
      <c r="UAP379" s="638"/>
      <c r="UAQ379" s="637"/>
      <c r="UAR379" s="638"/>
      <c r="UAS379" s="638"/>
      <c r="UAT379" s="638"/>
      <c r="UAU379" s="638"/>
      <c r="UAV379" s="638"/>
      <c r="UAW379" s="638"/>
      <c r="UAX379" s="637"/>
      <c r="UAY379" s="638"/>
      <c r="UAZ379" s="638"/>
      <c r="UBA379" s="638"/>
      <c r="UBB379" s="638"/>
      <c r="UBC379" s="638"/>
      <c r="UBD379" s="638"/>
      <c r="UBE379" s="637"/>
      <c r="UBF379" s="638"/>
      <c r="UBG379" s="638"/>
      <c r="UBH379" s="638"/>
      <c r="UBI379" s="638"/>
      <c r="UBJ379" s="638"/>
      <c r="UBK379" s="638"/>
      <c r="UBL379" s="637"/>
      <c r="UBM379" s="638"/>
      <c r="UBN379" s="638"/>
      <c r="UBO379" s="638"/>
      <c r="UBP379" s="638"/>
      <c r="UBQ379" s="638"/>
      <c r="UBR379" s="638"/>
      <c r="UBS379" s="637"/>
      <c r="UBT379" s="638"/>
      <c r="UBU379" s="638"/>
      <c r="UBV379" s="638"/>
      <c r="UBW379" s="638"/>
      <c r="UBX379" s="638"/>
      <c r="UBY379" s="638"/>
      <c r="UBZ379" s="637"/>
      <c r="UCA379" s="638"/>
      <c r="UCB379" s="638"/>
      <c r="UCC379" s="638"/>
      <c r="UCD379" s="638"/>
      <c r="UCE379" s="638"/>
      <c r="UCF379" s="638"/>
      <c r="UCG379" s="637"/>
      <c r="UCH379" s="638"/>
      <c r="UCI379" s="638"/>
      <c r="UCJ379" s="638"/>
      <c r="UCK379" s="638"/>
      <c r="UCL379" s="638"/>
      <c r="UCM379" s="638"/>
      <c r="UCN379" s="637"/>
      <c r="UCO379" s="638"/>
      <c r="UCP379" s="638"/>
      <c r="UCQ379" s="638"/>
      <c r="UCR379" s="638"/>
      <c r="UCS379" s="638"/>
      <c r="UCT379" s="638"/>
      <c r="UCU379" s="637"/>
      <c r="UCV379" s="638"/>
      <c r="UCW379" s="638"/>
      <c r="UCX379" s="638"/>
      <c r="UCY379" s="638"/>
      <c r="UCZ379" s="638"/>
      <c r="UDA379" s="638"/>
      <c r="UDB379" s="637"/>
      <c r="UDC379" s="638"/>
      <c r="UDD379" s="638"/>
      <c r="UDE379" s="638"/>
      <c r="UDF379" s="638"/>
      <c r="UDG379" s="638"/>
      <c r="UDH379" s="638"/>
      <c r="UDI379" s="637"/>
      <c r="UDJ379" s="638"/>
      <c r="UDK379" s="638"/>
      <c r="UDL379" s="638"/>
      <c r="UDM379" s="638"/>
      <c r="UDN379" s="638"/>
      <c r="UDO379" s="638"/>
      <c r="UDP379" s="637"/>
      <c r="UDQ379" s="638"/>
      <c r="UDR379" s="638"/>
      <c r="UDS379" s="638"/>
      <c r="UDT379" s="638"/>
      <c r="UDU379" s="638"/>
      <c r="UDV379" s="638"/>
      <c r="UDW379" s="637"/>
      <c r="UDX379" s="638"/>
      <c r="UDY379" s="638"/>
      <c r="UDZ379" s="638"/>
      <c r="UEA379" s="638"/>
      <c r="UEB379" s="638"/>
      <c r="UEC379" s="638"/>
      <c r="UED379" s="637"/>
      <c r="UEE379" s="638"/>
      <c r="UEF379" s="638"/>
      <c r="UEG379" s="638"/>
      <c r="UEH379" s="638"/>
      <c r="UEI379" s="638"/>
      <c r="UEJ379" s="638"/>
      <c r="UEK379" s="637"/>
      <c r="UEL379" s="638"/>
      <c r="UEM379" s="638"/>
      <c r="UEN379" s="638"/>
      <c r="UEO379" s="638"/>
      <c r="UEP379" s="638"/>
      <c r="UEQ379" s="638"/>
      <c r="UER379" s="637"/>
      <c r="UES379" s="638"/>
      <c r="UET379" s="638"/>
      <c r="UEU379" s="638"/>
      <c r="UEV379" s="638"/>
      <c r="UEW379" s="638"/>
      <c r="UEX379" s="638"/>
      <c r="UEY379" s="637"/>
      <c r="UEZ379" s="638"/>
      <c r="UFA379" s="638"/>
      <c r="UFB379" s="638"/>
      <c r="UFC379" s="638"/>
      <c r="UFD379" s="638"/>
      <c r="UFE379" s="638"/>
      <c r="UFF379" s="637"/>
      <c r="UFG379" s="638"/>
      <c r="UFH379" s="638"/>
      <c r="UFI379" s="638"/>
      <c r="UFJ379" s="638"/>
      <c r="UFK379" s="638"/>
      <c r="UFL379" s="638"/>
      <c r="UFM379" s="637"/>
      <c r="UFN379" s="638"/>
      <c r="UFO379" s="638"/>
      <c r="UFP379" s="638"/>
      <c r="UFQ379" s="638"/>
      <c r="UFR379" s="638"/>
      <c r="UFS379" s="638"/>
      <c r="UFT379" s="637"/>
      <c r="UFU379" s="638"/>
      <c r="UFV379" s="638"/>
      <c r="UFW379" s="638"/>
      <c r="UFX379" s="638"/>
      <c r="UFY379" s="638"/>
      <c r="UFZ379" s="638"/>
      <c r="UGA379" s="637"/>
      <c r="UGB379" s="638"/>
      <c r="UGC379" s="638"/>
      <c r="UGD379" s="638"/>
      <c r="UGE379" s="638"/>
      <c r="UGF379" s="638"/>
      <c r="UGG379" s="638"/>
      <c r="UGH379" s="637"/>
      <c r="UGI379" s="638"/>
      <c r="UGJ379" s="638"/>
      <c r="UGK379" s="638"/>
      <c r="UGL379" s="638"/>
      <c r="UGM379" s="638"/>
      <c r="UGN379" s="638"/>
      <c r="UGO379" s="637"/>
      <c r="UGP379" s="638"/>
      <c r="UGQ379" s="638"/>
      <c r="UGR379" s="638"/>
      <c r="UGS379" s="638"/>
      <c r="UGT379" s="638"/>
      <c r="UGU379" s="638"/>
      <c r="UGV379" s="637"/>
      <c r="UGW379" s="638"/>
      <c r="UGX379" s="638"/>
      <c r="UGY379" s="638"/>
      <c r="UGZ379" s="638"/>
      <c r="UHA379" s="638"/>
      <c r="UHB379" s="638"/>
      <c r="UHC379" s="637"/>
      <c r="UHD379" s="638"/>
      <c r="UHE379" s="638"/>
      <c r="UHF379" s="638"/>
      <c r="UHG379" s="638"/>
      <c r="UHH379" s="638"/>
      <c r="UHI379" s="638"/>
      <c r="UHJ379" s="637"/>
      <c r="UHK379" s="638"/>
      <c r="UHL379" s="638"/>
      <c r="UHM379" s="638"/>
      <c r="UHN379" s="638"/>
      <c r="UHO379" s="638"/>
      <c r="UHP379" s="638"/>
      <c r="UHQ379" s="637"/>
      <c r="UHR379" s="638"/>
      <c r="UHS379" s="638"/>
      <c r="UHT379" s="638"/>
      <c r="UHU379" s="638"/>
      <c r="UHV379" s="638"/>
      <c r="UHW379" s="638"/>
      <c r="UHX379" s="637"/>
      <c r="UHY379" s="638"/>
      <c r="UHZ379" s="638"/>
      <c r="UIA379" s="638"/>
      <c r="UIB379" s="638"/>
      <c r="UIC379" s="638"/>
      <c r="UID379" s="638"/>
      <c r="UIE379" s="637"/>
      <c r="UIF379" s="638"/>
      <c r="UIG379" s="638"/>
      <c r="UIH379" s="638"/>
      <c r="UII379" s="638"/>
      <c r="UIJ379" s="638"/>
      <c r="UIK379" s="638"/>
      <c r="UIL379" s="637"/>
      <c r="UIM379" s="638"/>
      <c r="UIN379" s="638"/>
      <c r="UIO379" s="638"/>
      <c r="UIP379" s="638"/>
      <c r="UIQ379" s="638"/>
      <c r="UIR379" s="638"/>
      <c r="UIS379" s="637"/>
      <c r="UIT379" s="638"/>
      <c r="UIU379" s="638"/>
      <c r="UIV379" s="638"/>
      <c r="UIW379" s="638"/>
      <c r="UIX379" s="638"/>
      <c r="UIY379" s="638"/>
      <c r="UIZ379" s="637"/>
      <c r="UJA379" s="638"/>
      <c r="UJB379" s="638"/>
      <c r="UJC379" s="638"/>
      <c r="UJD379" s="638"/>
      <c r="UJE379" s="638"/>
      <c r="UJF379" s="638"/>
      <c r="UJG379" s="637"/>
      <c r="UJH379" s="638"/>
      <c r="UJI379" s="638"/>
      <c r="UJJ379" s="638"/>
      <c r="UJK379" s="638"/>
      <c r="UJL379" s="638"/>
      <c r="UJM379" s="638"/>
      <c r="UJN379" s="637"/>
      <c r="UJO379" s="638"/>
      <c r="UJP379" s="638"/>
      <c r="UJQ379" s="638"/>
      <c r="UJR379" s="638"/>
      <c r="UJS379" s="638"/>
      <c r="UJT379" s="638"/>
      <c r="UJU379" s="637"/>
      <c r="UJV379" s="638"/>
      <c r="UJW379" s="638"/>
      <c r="UJX379" s="638"/>
      <c r="UJY379" s="638"/>
      <c r="UJZ379" s="638"/>
      <c r="UKA379" s="638"/>
      <c r="UKB379" s="637"/>
      <c r="UKC379" s="638"/>
      <c r="UKD379" s="638"/>
      <c r="UKE379" s="638"/>
      <c r="UKF379" s="638"/>
      <c r="UKG379" s="638"/>
      <c r="UKH379" s="638"/>
      <c r="UKI379" s="637"/>
      <c r="UKJ379" s="638"/>
      <c r="UKK379" s="638"/>
      <c r="UKL379" s="638"/>
      <c r="UKM379" s="638"/>
      <c r="UKN379" s="638"/>
      <c r="UKO379" s="638"/>
      <c r="UKP379" s="637"/>
      <c r="UKQ379" s="638"/>
      <c r="UKR379" s="638"/>
      <c r="UKS379" s="638"/>
      <c r="UKT379" s="638"/>
      <c r="UKU379" s="638"/>
      <c r="UKV379" s="638"/>
      <c r="UKW379" s="637"/>
      <c r="UKX379" s="638"/>
      <c r="UKY379" s="638"/>
      <c r="UKZ379" s="638"/>
      <c r="ULA379" s="638"/>
      <c r="ULB379" s="638"/>
      <c r="ULC379" s="638"/>
      <c r="ULD379" s="637"/>
      <c r="ULE379" s="638"/>
      <c r="ULF379" s="638"/>
      <c r="ULG379" s="638"/>
      <c r="ULH379" s="638"/>
      <c r="ULI379" s="638"/>
      <c r="ULJ379" s="638"/>
      <c r="ULK379" s="637"/>
      <c r="ULL379" s="638"/>
      <c r="ULM379" s="638"/>
      <c r="ULN379" s="638"/>
      <c r="ULO379" s="638"/>
      <c r="ULP379" s="638"/>
      <c r="ULQ379" s="638"/>
      <c r="ULR379" s="637"/>
      <c r="ULS379" s="638"/>
      <c r="ULT379" s="638"/>
      <c r="ULU379" s="638"/>
      <c r="ULV379" s="638"/>
      <c r="ULW379" s="638"/>
      <c r="ULX379" s="638"/>
      <c r="ULY379" s="637"/>
      <c r="ULZ379" s="638"/>
      <c r="UMA379" s="638"/>
      <c r="UMB379" s="638"/>
      <c r="UMC379" s="638"/>
      <c r="UMD379" s="638"/>
      <c r="UME379" s="638"/>
      <c r="UMF379" s="637"/>
      <c r="UMG379" s="638"/>
      <c r="UMH379" s="638"/>
      <c r="UMI379" s="638"/>
      <c r="UMJ379" s="638"/>
      <c r="UMK379" s="638"/>
      <c r="UML379" s="638"/>
      <c r="UMM379" s="637"/>
      <c r="UMN379" s="638"/>
      <c r="UMO379" s="638"/>
      <c r="UMP379" s="638"/>
      <c r="UMQ379" s="638"/>
      <c r="UMR379" s="638"/>
      <c r="UMS379" s="638"/>
      <c r="UMT379" s="637"/>
      <c r="UMU379" s="638"/>
      <c r="UMV379" s="638"/>
      <c r="UMW379" s="638"/>
      <c r="UMX379" s="638"/>
      <c r="UMY379" s="638"/>
      <c r="UMZ379" s="638"/>
      <c r="UNA379" s="637"/>
      <c r="UNB379" s="638"/>
      <c r="UNC379" s="638"/>
      <c r="UND379" s="638"/>
      <c r="UNE379" s="638"/>
      <c r="UNF379" s="638"/>
      <c r="UNG379" s="638"/>
      <c r="UNH379" s="637"/>
      <c r="UNI379" s="638"/>
      <c r="UNJ379" s="638"/>
      <c r="UNK379" s="638"/>
      <c r="UNL379" s="638"/>
      <c r="UNM379" s="638"/>
      <c r="UNN379" s="638"/>
      <c r="UNO379" s="637"/>
      <c r="UNP379" s="638"/>
      <c r="UNQ379" s="638"/>
      <c r="UNR379" s="638"/>
      <c r="UNS379" s="638"/>
      <c r="UNT379" s="638"/>
      <c r="UNU379" s="638"/>
      <c r="UNV379" s="637"/>
      <c r="UNW379" s="638"/>
      <c r="UNX379" s="638"/>
      <c r="UNY379" s="638"/>
      <c r="UNZ379" s="638"/>
      <c r="UOA379" s="638"/>
      <c r="UOB379" s="638"/>
      <c r="UOC379" s="637"/>
      <c r="UOD379" s="638"/>
      <c r="UOE379" s="638"/>
      <c r="UOF379" s="638"/>
      <c r="UOG379" s="638"/>
      <c r="UOH379" s="638"/>
      <c r="UOI379" s="638"/>
      <c r="UOJ379" s="637"/>
      <c r="UOK379" s="638"/>
      <c r="UOL379" s="638"/>
      <c r="UOM379" s="638"/>
      <c r="UON379" s="638"/>
      <c r="UOO379" s="638"/>
      <c r="UOP379" s="638"/>
      <c r="UOQ379" s="637"/>
      <c r="UOR379" s="638"/>
      <c r="UOS379" s="638"/>
      <c r="UOT379" s="638"/>
      <c r="UOU379" s="638"/>
      <c r="UOV379" s="638"/>
      <c r="UOW379" s="638"/>
      <c r="UOX379" s="637"/>
      <c r="UOY379" s="638"/>
      <c r="UOZ379" s="638"/>
      <c r="UPA379" s="638"/>
      <c r="UPB379" s="638"/>
      <c r="UPC379" s="638"/>
      <c r="UPD379" s="638"/>
      <c r="UPE379" s="637"/>
      <c r="UPF379" s="638"/>
      <c r="UPG379" s="638"/>
      <c r="UPH379" s="638"/>
      <c r="UPI379" s="638"/>
      <c r="UPJ379" s="638"/>
      <c r="UPK379" s="638"/>
      <c r="UPL379" s="637"/>
      <c r="UPM379" s="638"/>
      <c r="UPN379" s="638"/>
      <c r="UPO379" s="638"/>
      <c r="UPP379" s="638"/>
      <c r="UPQ379" s="638"/>
      <c r="UPR379" s="638"/>
      <c r="UPS379" s="637"/>
      <c r="UPT379" s="638"/>
      <c r="UPU379" s="638"/>
      <c r="UPV379" s="638"/>
      <c r="UPW379" s="638"/>
      <c r="UPX379" s="638"/>
      <c r="UPY379" s="638"/>
      <c r="UPZ379" s="637"/>
      <c r="UQA379" s="638"/>
      <c r="UQB379" s="638"/>
      <c r="UQC379" s="638"/>
      <c r="UQD379" s="638"/>
      <c r="UQE379" s="638"/>
      <c r="UQF379" s="638"/>
      <c r="UQG379" s="637"/>
      <c r="UQH379" s="638"/>
      <c r="UQI379" s="638"/>
      <c r="UQJ379" s="638"/>
      <c r="UQK379" s="638"/>
      <c r="UQL379" s="638"/>
      <c r="UQM379" s="638"/>
      <c r="UQN379" s="637"/>
      <c r="UQO379" s="638"/>
      <c r="UQP379" s="638"/>
      <c r="UQQ379" s="638"/>
      <c r="UQR379" s="638"/>
      <c r="UQS379" s="638"/>
      <c r="UQT379" s="638"/>
      <c r="UQU379" s="637"/>
      <c r="UQV379" s="638"/>
      <c r="UQW379" s="638"/>
      <c r="UQX379" s="638"/>
      <c r="UQY379" s="638"/>
      <c r="UQZ379" s="638"/>
      <c r="URA379" s="638"/>
      <c r="URB379" s="637"/>
      <c r="URC379" s="638"/>
      <c r="URD379" s="638"/>
      <c r="URE379" s="638"/>
      <c r="URF379" s="638"/>
      <c r="URG379" s="638"/>
      <c r="URH379" s="638"/>
      <c r="URI379" s="637"/>
      <c r="URJ379" s="638"/>
      <c r="URK379" s="638"/>
      <c r="URL379" s="638"/>
      <c r="URM379" s="638"/>
      <c r="URN379" s="638"/>
      <c r="URO379" s="638"/>
      <c r="URP379" s="637"/>
      <c r="URQ379" s="638"/>
      <c r="URR379" s="638"/>
      <c r="URS379" s="638"/>
      <c r="URT379" s="638"/>
      <c r="URU379" s="638"/>
      <c r="URV379" s="638"/>
      <c r="URW379" s="637"/>
      <c r="URX379" s="638"/>
      <c r="URY379" s="638"/>
      <c r="URZ379" s="638"/>
      <c r="USA379" s="638"/>
      <c r="USB379" s="638"/>
      <c r="USC379" s="638"/>
      <c r="USD379" s="637"/>
      <c r="USE379" s="638"/>
      <c r="USF379" s="638"/>
      <c r="USG379" s="638"/>
      <c r="USH379" s="638"/>
      <c r="USI379" s="638"/>
      <c r="USJ379" s="638"/>
      <c r="USK379" s="637"/>
      <c r="USL379" s="638"/>
      <c r="USM379" s="638"/>
      <c r="USN379" s="638"/>
      <c r="USO379" s="638"/>
      <c r="USP379" s="638"/>
      <c r="USQ379" s="638"/>
      <c r="USR379" s="637"/>
      <c r="USS379" s="638"/>
      <c r="UST379" s="638"/>
      <c r="USU379" s="638"/>
      <c r="USV379" s="638"/>
      <c r="USW379" s="638"/>
      <c r="USX379" s="638"/>
      <c r="USY379" s="637"/>
      <c r="USZ379" s="638"/>
      <c r="UTA379" s="638"/>
      <c r="UTB379" s="638"/>
      <c r="UTC379" s="638"/>
      <c r="UTD379" s="638"/>
      <c r="UTE379" s="638"/>
      <c r="UTF379" s="637"/>
      <c r="UTG379" s="638"/>
      <c r="UTH379" s="638"/>
      <c r="UTI379" s="638"/>
      <c r="UTJ379" s="638"/>
      <c r="UTK379" s="638"/>
      <c r="UTL379" s="638"/>
      <c r="UTM379" s="637"/>
      <c r="UTN379" s="638"/>
      <c r="UTO379" s="638"/>
      <c r="UTP379" s="638"/>
      <c r="UTQ379" s="638"/>
      <c r="UTR379" s="638"/>
      <c r="UTS379" s="638"/>
      <c r="UTT379" s="637"/>
      <c r="UTU379" s="638"/>
      <c r="UTV379" s="638"/>
      <c r="UTW379" s="638"/>
      <c r="UTX379" s="638"/>
      <c r="UTY379" s="638"/>
      <c r="UTZ379" s="638"/>
      <c r="UUA379" s="637"/>
      <c r="UUB379" s="638"/>
      <c r="UUC379" s="638"/>
      <c r="UUD379" s="638"/>
      <c r="UUE379" s="638"/>
      <c r="UUF379" s="638"/>
      <c r="UUG379" s="638"/>
      <c r="UUH379" s="637"/>
      <c r="UUI379" s="638"/>
      <c r="UUJ379" s="638"/>
      <c r="UUK379" s="638"/>
      <c r="UUL379" s="638"/>
      <c r="UUM379" s="638"/>
      <c r="UUN379" s="638"/>
      <c r="UUO379" s="637"/>
      <c r="UUP379" s="638"/>
      <c r="UUQ379" s="638"/>
      <c r="UUR379" s="638"/>
      <c r="UUS379" s="638"/>
      <c r="UUT379" s="638"/>
      <c r="UUU379" s="638"/>
      <c r="UUV379" s="637"/>
      <c r="UUW379" s="638"/>
      <c r="UUX379" s="638"/>
      <c r="UUY379" s="638"/>
      <c r="UUZ379" s="638"/>
      <c r="UVA379" s="638"/>
      <c r="UVB379" s="638"/>
      <c r="UVC379" s="637"/>
      <c r="UVD379" s="638"/>
      <c r="UVE379" s="638"/>
      <c r="UVF379" s="638"/>
      <c r="UVG379" s="638"/>
      <c r="UVH379" s="638"/>
      <c r="UVI379" s="638"/>
      <c r="UVJ379" s="637"/>
      <c r="UVK379" s="638"/>
      <c r="UVL379" s="638"/>
      <c r="UVM379" s="638"/>
      <c r="UVN379" s="638"/>
      <c r="UVO379" s="638"/>
      <c r="UVP379" s="638"/>
      <c r="UVQ379" s="637"/>
      <c r="UVR379" s="638"/>
      <c r="UVS379" s="638"/>
      <c r="UVT379" s="638"/>
      <c r="UVU379" s="638"/>
      <c r="UVV379" s="638"/>
      <c r="UVW379" s="638"/>
      <c r="UVX379" s="637"/>
      <c r="UVY379" s="638"/>
      <c r="UVZ379" s="638"/>
      <c r="UWA379" s="638"/>
      <c r="UWB379" s="638"/>
      <c r="UWC379" s="638"/>
      <c r="UWD379" s="638"/>
      <c r="UWE379" s="637"/>
      <c r="UWF379" s="638"/>
      <c r="UWG379" s="638"/>
      <c r="UWH379" s="638"/>
      <c r="UWI379" s="638"/>
      <c r="UWJ379" s="638"/>
      <c r="UWK379" s="638"/>
      <c r="UWL379" s="637"/>
      <c r="UWM379" s="638"/>
      <c r="UWN379" s="638"/>
      <c r="UWO379" s="638"/>
      <c r="UWP379" s="638"/>
      <c r="UWQ379" s="638"/>
      <c r="UWR379" s="638"/>
      <c r="UWS379" s="637"/>
      <c r="UWT379" s="638"/>
      <c r="UWU379" s="638"/>
      <c r="UWV379" s="638"/>
      <c r="UWW379" s="638"/>
      <c r="UWX379" s="638"/>
      <c r="UWY379" s="638"/>
      <c r="UWZ379" s="637"/>
      <c r="UXA379" s="638"/>
      <c r="UXB379" s="638"/>
      <c r="UXC379" s="638"/>
      <c r="UXD379" s="638"/>
      <c r="UXE379" s="638"/>
      <c r="UXF379" s="638"/>
      <c r="UXG379" s="637"/>
      <c r="UXH379" s="638"/>
      <c r="UXI379" s="638"/>
      <c r="UXJ379" s="638"/>
      <c r="UXK379" s="638"/>
      <c r="UXL379" s="638"/>
      <c r="UXM379" s="638"/>
      <c r="UXN379" s="637"/>
      <c r="UXO379" s="638"/>
      <c r="UXP379" s="638"/>
      <c r="UXQ379" s="638"/>
      <c r="UXR379" s="638"/>
      <c r="UXS379" s="638"/>
      <c r="UXT379" s="638"/>
      <c r="UXU379" s="637"/>
      <c r="UXV379" s="638"/>
      <c r="UXW379" s="638"/>
      <c r="UXX379" s="638"/>
      <c r="UXY379" s="638"/>
      <c r="UXZ379" s="638"/>
      <c r="UYA379" s="638"/>
      <c r="UYB379" s="637"/>
      <c r="UYC379" s="638"/>
      <c r="UYD379" s="638"/>
      <c r="UYE379" s="638"/>
      <c r="UYF379" s="638"/>
      <c r="UYG379" s="638"/>
      <c r="UYH379" s="638"/>
      <c r="UYI379" s="637"/>
      <c r="UYJ379" s="638"/>
      <c r="UYK379" s="638"/>
      <c r="UYL379" s="638"/>
      <c r="UYM379" s="638"/>
      <c r="UYN379" s="638"/>
      <c r="UYO379" s="638"/>
      <c r="UYP379" s="637"/>
      <c r="UYQ379" s="638"/>
      <c r="UYR379" s="638"/>
      <c r="UYS379" s="638"/>
      <c r="UYT379" s="638"/>
      <c r="UYU379" s="638"/>
      <c r="UYV379" s="638"/>
      <c r="UYW379" s="637"/>
      <c r="UYX379" s="638"/>
      <c r="UYY379" s="638"/>
      <c r="UYZ379" s="638"/>
      <c r="UZA379" s="638"/>
      <c r="UZB379" s="638"/>
      <c r="UZC379" s="638"/>
      <c r="UZD379" s="637"/>
      <c r="UZE379" s="638"/>
      <c r="UZF379" s="638"/>
      <c r="UZG379" s="638"/>
      <c r="UZH379" s="638"/>
      <c r="UZI379" s="638"/>
      <c r="UZJ379" s="638"/>
      <c r="UZK379" s="637"/>
      <c r="UZL379" s="638"/>
      <c r="UZM379" s="638"/>
      <c r="UZN379" s="638"/>
      <c r="UZO379" s="638"/>
      <c r="UZP379" s="638"/>
      <c r="UZQ379" s="638"/>
      <c r="UZR379" s="637"/>
      <c r="UZS379" s="638"/>
      <c r="UZT379" s="638"/>
      <c r="UZU379" s="638"/>
      <c r="UZV379" s="638"/>
      <c r="UZW379" s="638"/>
      <c r="UZX379" s="638"/>
      <c r="UZY379" s="637"/>
      <c r="UZZ379" s="638"/>
      <c r="VAA379" s="638"/>
      <c r="VAB379" s="638"/>
      <c r="VAC379" s="638"/>
      <c r="VAD379" s="638"/>
      <c r="VAE379" s="638"/>
      <c r="VAF379" s="637"/>
      <c r="VAG379" s="638"/>
      <c r="VAH379" s="638"/>
      <c r="VAI379" s="638"/>
      <c r="VAJ379" s="638"/>
      <c r="VAK379" s="638"/>
      <c r="VAL379" s="638"/>
      <c r="VAM379" s="637"/>
      <c r="VAN379" s="638"/>
      <c r="VAO379" s="638"/>
      <c r="VAP379" s="638"/>
      <c r="VAQ379" s="638"/>
      <c r="VAR379" s="638"/>
      <c r="VAS379" s="638"/>
      <c r="VAT379" s="637"/>
      <c r="VAU379" s="638"/>
      <c r="VAV379" s="638"/>
      <c r="VAW379" s="638"/>
      <c r="VAX379" s="638"/>
      <c r="VAY379" s="638"/>
      <c r="VAZ379" s="638"/>
      <c r="VBA379" s="637"/>
      <c r="VBB379" s="638"/>
      <c r="VBC379" s="638"/>
      <c r="VBD379" s="638"/>
      <c r="VBE379" s="638"/>
      <c r="VBF379" s="638"/>
      <c r="VBG379" s="638"/>
      <c r="VBH379" s="637"/>
      <c r="VBI379" s="638"/>
      <c r="VBJ379" s="638"/>
      <c r="VBK379" s="638"/>
      <c r="VBL379" s="638"/>
      <c r="VBM379" s="638"/>
      <c r="VBN379" s="638"/>
      <c r="VBO379" s="637"/>
      <c r="VBP379" s="638"/>
      <c r="VBQ379" s="638"/>
      <c r="VBR379" s="638"/>
      <c r="VBS379" s="638"/>
      <c r="VBT379" s="638"/>
      <c r="VBU379" s="638"/>
      <c r="VBV379" s="637"/>
      <c r="VBW379" s="638"/>
      <c r="VBX379" s="638"/>
      <c r="VBY379" s="638"/>
      <c r="VBZ379" s="638"/>
      <c r="VCA379" s="638"/>
      <c r="VCB379" s="638"/>
      <c r="VCC379" s="637"/>
      <c r="VCD379" s="638"/>
      <c r="VCE379" s="638"/>
      <c r="VCF379" s="638"/>
      <c r="VCG379" s="638"/>
      <c r="VCH379" s="638"/>
      <c r="VCI379" s="638"/>
      <c r="VCJ379" s="637"/>
      <c r="VCK379" s="638"/>
      <c r="VCL379" s="638"/>
      <c r="VCM379" s="638"/>
      <c r="VCN379" s="638"/>
      <c r="VCO379" s="638"/>
      <c r="VCP379" s="638"/>
      <c r="VCQ379" s="637"/>
      <c r="VCR379" s="638"/>
      <c r="VCS379" s="638"/>
      <c r="VCT379" s="638"/>
      <c r="VCU379" s="638"/>
      <c r="VCV379" s="638"/>
      <c r="VCW379" s="638"/>
      <c r="VCX379" s="637"/>
      <c r="VCY379" s="638"/>
      <c r="VCZ379" s="638"/>
      <c r="VDA379" s="638"/>
      <c r="VDB379" s="638"/>
      <c r="VDC379" s="638"/>
      <c r="VDD379" s="638"/>
      <c r="VDE379" s="637"/>
      <c r="VDF379" s="638"/>
      <c r="VDG379" s="638"/>
      <c r="VDH379" s="638"/>
      <c r="VDI379" s="638"/>
      <c r="VDJ379" s="638"/>
      <c r="VDK379" s="638"/>
      <c r="VDL379" s="637"/>
      <c r="VDM379" s="638"/>
      <c r="VDN379" s="638"/>
      <c r="VDO379" s="638"/>
      <c r="VDP379" s="638"/>
      <c r="VDQ379" s="638"/>
      <c r="VDR379" s="638"/>
      <c r="VDS379" s="637"/>
      <c r="VDT379" s="638"/>
      <c r="VDU379" s="638"/>
      <c r="VDV379" s="638"/>
      <c r="VDW379" s="638"/>
      <c r="VDX379" s="638"/>
      <c r="VDY379" s="638"/>
      <c r="VDZ379" s="637"/>
      <c r="VEA379" s="638"/>
      <c r="VEB379" s="638"/>
      <c r="VEC379" s="638"/>
      <c r="VED379" s="638"/>
      <c r="VEE379" s="638"/>
      <c r="VEF379" s="638"/>
      <c r="VEG379" s="637"/>
      <c r="VEH379" s="638"/>
      <c r="VEI379" s="638"/>
      <c r="VEJ379" s="638"/>
      <c r="VEK379" s="638"/>
      <c r="VEL379" s="638"/>
      <c r="VEM379" s="638"/>
      <c r="VEN379" s="637"/>
      <c r="VEO379" s="638"/>
      <c r="VEP379" s="638"/>
      <c r="VEQ379" s="638"/>
      <c r="VER379" s="638"/>
      <c r="VES379" s="638"/>
      <c r="VET379" s="638"/>
      <c r="VEU379" s="637"/>
      <c r="VEV379" s="638"/>
      <c r="VEW379" s="638"/>
      <c r="VEX379" s="638"/>
      <c r="VEY379" s="638"/>
      <c r="VEZ379" s="638"/>
      <c r="VFA379" s="638"/>
      <c r="VFB379" s="637"/>
      <c r="VFC379" s="638"/>
      <c r="VFD379" s="638"/>
      <c r="VFE379" s="638"/>
      <c r="VFF379" s="638"/>
      <c r="VFG379" s="638"/>
      <c r="VFH379" s="638"/>
      <c r="VFI379" s="637"/>
      <c r="VFJ379" s="638"/>
      <c r="VFK379" s="638"/>
      <c r="VFL379" s="638"/>
      <c r="VFM379" s="638"/>
      <c r="VFN379" s="638"/>
      <c r="VFO379" s="638"/>
      <c r="VFP379" s="637"/>
      <c r="VFQ379" s="638"/>
      <c r="VFR379" s="638"/>
      <c r="VFS379" s="638"/>
      <c r="VFT379" s="638"/>
      <c r="VFU379" s="638"/>
      <c r="VFV379" s="638"/>
      <c r="VFW379" s="637"/>
      <c r="VFX379" s="638"/>
      <c r="VFY379" s="638"/>
      <c r="VFZ379" s="638"/>
      <c r="VGA379" s="638"/>
      <c r="VGB379" s="638"/>
      <c r="VGC379" s="638"/>
      <c r="VGD379" s="637"/>
      <c r="VGE379" s="638"/>
      <c r="VGF379" s="638"/>
      <c r="VGG379" s="638"/>
      <c r="VGH379" s="638"/>
      <c r="VGI379" s="638"/>
      <c r="VGJ379" s="638"/>
      <c r="VGK379" s="637"/>
      <c r="VGL379" s="638"/>
      <c r="VGM379" s="638"/>
      <c r="VGN379" s="638"/>
      <c r="VGO379" s="638"/>
      <c r="VGP379" s="638"/>
      <c r="VGQ379" s="638"/>
      <c r="VGR379" s="637"/>
      <c r="VGS379" s="638"/>
      <c r="VGT379" s="638"/>
      <c r="VGU379" s="638"/>
      <c r="VGV379" s="638"/>
      <c r="VGW379" s="638"/>
      <c r="VGX379" s="638"/>
      <c r="VGY379" s="637"/>
      <c r="VGZ379" s="638"/>
      <c r="VHA379" s="638"/>
      <c r="VHB379" s="638"/>
      <c r="VHC379" s="638"/>
      <c r="VHD379" s="638"/>
      <c r="VHE379" s="638"/>
      <c r="VHF379" s="637"/>
      <c r="VHG379" s="638"/>
      <c r="VHH379" s="638"/>
      <c r="VHI379" s="638"/>
      <c r="VHJ379" s="638"/>
      <c r="VHK379" s="638"/>
      <c r="VHL379" s="638"/>
      <c r="VHM379" s="637"/>
      <c r="VHN379" s="638"/>
      <c r="VHO379" s="638"/>
      <c r="VHP379" s="638"/>
      <c r="VHQ379" s="638"/>
      <c r="VHR379" s="638"/>
      <c r="VHS379" s="638"/>
      <c r="VHT379" s="637"/>
      <c r="VHU379" s="638"/>
      <c r="VHV379" s="638"/>
      <c r="VHW379" s="638"/>
      <c r="VHX379" s="638"/>
      <c r="VHY379" s="638"/>
      <c r="VHZ379" s="638"/>
      <c r="VIA379" s="637"/>
      <c r="VIB379" s="638"/>
      <c r="VIC379" s="638"/>
      <c r="VID379" s="638"/>
      <c r="VIE379" s="638"/>
      <c r="VIF379" s="638"/>
      <c r="VIG379" s="638"/>
      <c r="VIH379" s="637"/>
      <c r="VII379" s="638"/>
      <c r="VIJ379" s="638"/>
      <c r="VIK379" s="638"/>
      <c r="VIL379" s="638"/>
      <c r="VIM379" s="638"/>
      <c r="VIN379" s="638"/>
      <c r="VIO379" s="637"/>
      <c r="VIP379" s="638"/>
      <c r="VIQ379" s="638"/>
      <c r="VIR379" s="638"/>
      <c r="VIS379" s="638"/>
      <c r="VIT379" s="638"/>
      <c r="VIU379" s="638"/>
      <c r="VIV379" s="637"/>
      <c r="VIW379" s="638"/>
      <c r="VIX379" s="638"/>
      <c r="VIY379" s="638"/>
      <c r="VIZ379" s="638"/>
      <c r="VJA379" s="638"/>
      <c r="VJB379" s="638"/>
      <c r="VJC379" s="637"/>
      <c r="VJD379" s="638"/>
      <c r="VJE379" s="638"/>
      <c r="VJF379" s="638"/>
      <c r="VJG379" s="638"/>
      <c r="VJH379" s="638"/>
      <c r="VJI379" s="638"/>
      <c r="VJJ379" s="637"/>
      <c r="VJK379" s="638"/>
      <c r="VJL379" s="638"/>
      <c r="VJM379" s="638"/>
      <c r="VJN379" s="638"/>
      <c r="VJO379" s="638"/>
      <c r="VJP379" s="638"/>
      <c r="VJQ379" s="637"/>
      <c r="VJR379" s="638"/>
      <c r="VJS379" s="638"/>
      <c r="VJT379" s="638"/>
      <c r="VJU379" s="638"/>
      <c r="VJV379" s="638"/>
      <c r="VJW379" s="638"/>
      <c r="VJX379" s="637"/>
      <c r="VJY379" s="638"/>
      <c r="VJZ379" s="638"/>
      <c r="VKA379" s="638"/>
      <c r="VKB379" s="638"/>
      <c r="VKC379" s="638"/>
      <c r="VKD379" s="638"/>
      <c r="VKE379" s="637"/>
      <c r="VKF379" s="638"/>
      <c r="VKG379" s="638"/>
      <c r="VKH379" s="638"/>
      <c r="VKI379" s="638"/>
      <c r="VKJ379" s="638"/>
      <c r="VKK379" s="638"/>
      <c r="VKL379" s="637"/>
      <c r="VKM379" s="638"/>
      <c r="VKN379" s="638"/>
      <c r="VKO379" s="638"/>
      <c r="VKP379" s="638"/>
      <c r="VKQ379" s="638"/>
      <c r="VKR379" s="638"/>
      <c r="VKS379" s="637"/>
      <c r="VKT379" s="638"/>
      <c r="VKU379" s="638"/>
      <c r="VKV379" s="638"/>
      <c r="VKW379" s="638"/>
      <c r="VKX379" s="638"/>
      <c r="VKY379" s="638"/>
      <c r="VKZ379" s="637"/>
      <c r="VLA379" s="638"/>
      <c r="VLB379" s="638"/>
      <c r="VLC379" s="638"/>
      <c r="VLD379" s="638"/>
      <c r="VLE379" s="638"/>
      <c r="VLF379" s="638"/>
      <c r="VLG379" s="637"/>
      <c r="VLH379" s="638"/>
      <c r="VLI379" s="638"/>
      <c r="VLJ379" s="638"/>
      <c r="VLK379" s="638"/>
      <c r="VLL379" s="638"/>
      <c r="VLM379" s="638"/>
      <c r="VLN379" s="637"/>
      <c r="VLO379" s="638"/>
      <c r="VLP379" s="638"/>
      <c r="VLQ379" s="638"/>
      <c r="VLR379" s="638"/>
      <c r="VLS379" s="638"/>
      <c r="VLT379" s="638"/>
      <c r="VLU379" s="637"/>
      <c r="VLV379" s="638"/>
      <c r="VLW379" s="638"/>
      <c r="VLX379" s="638"/>
      <c r="VLY379" s="638"/>
      <c r="VLZ379" s="638"/>
      <c r="VMA379" s="638"/>
      <c r="VMB379" s="637"/>
      <c r="VMC379" s="638"/>
      <c r="VMD379" s="638"/>
      <c r="VME379" s="638"/>
      <c r="VMF379" s="638"/>
      <c r="VMG379" s="638"/>
      <c r="VMH379" s="638"/>
      <c r="VMI379" s="637"/>
      <c r="VMJ379" s="638"/>
      <c r="VMK379" s="638"/>
      <c r="VML379" s="638"/>
      <c r="VMM379" s="638"/>
      <c r="VMN379" s="638"/>
      <c r="VMO379" s="638"/>
      <c r="VMP379" s="637"/>
      <c r="VMQ379" s="638"/>
      <c r="VMR379" s="638"/>
      <c r="VMS379" s="638"/>
      <c r="VMT379" s="638"/>
      <c r="VMU379" s="638"/>
      <c r="VMV379" s="638"/>
      <c r="VMW379" s="637"/>
      <c r="VMX379" s="638"/>
      <c r="VMY379" s="638"/>
      <c r="VMZ379" s="638"/>
      <c r="VNA379" s="638"/>
      <c r="VNB379" s="638"/>
      <c r="VNC379" s="638"/>
      <c r="VND379" s="637"/>
      <c r="VNE379" s="638"/>
      <c r="VNF379" s="638"/>
      <c r="VNG379" s="638"/>
      <c r="VNH379" s="638"/>
      <c r="VNI379" s="638"/>
      <c r="VNJ379" s="638"/>
      <c r="VNK379" s="637"/>
      <c r="VNL379" s="638"/>
      <c r="VNM379" s="638"/>
      <c r="VNN379" s="638"/>
      <c r="VNO379" s="638"/>
      <c r="VNP379" s="638"/>
      <c r="VNQ379" s="638"/>
      <c r="VNR379" s="637"/>
      <c r="VNS379" s="638"/>
      <c r="VNT379" s="638"/>
      <c r="VNU379" s="638"/>
      <c r="VNV379" s="638"/>
      <c r="VNW379" s="638"/>
      <c r="VNX379" s="638"/>
      <c r="VNY379" s="637"/>
      <c r="VNZ379" s="638"/>
      <c r="VOA379" s="638"/>
      <c r="VOB379" s="638"/>
      <c r="VOC379" s="638"/>
      <c r="VOD379" s="638"/>
      <c r="VOE379" s="638"/>
      <c r="VOF379" s="637"/>
      <c r="VOG379" s="638"/>
      <c r="VOH379" s="638"/>
      <c r="VOI379" s="638"/>
      <c r="VOJ379" s="638"/>
      <c r="VOK379" s="638"/>
      <c r="VOL379" s="638"/>
      <c r="VOM379" s="637"/>
      <c r="VON379" s="638"/>
      <c r="VOO379" s="638"/>
      <c r="VOP379" s="638"/>
      <c r="VOQ379" s="638"/>
      <c r="VOR379" s="638"/>
      <c r="VOS379" s="638"/>
      <c r="VOT379" s="637"/>
      <c r="VOU379" s="638"/>
      <c r="VOV379" s="638"/>
      <c r="VOW379" s="638"/>
      <c r="VOX379" s="638"/>
      <c r="VOY379" s="638"/>
      <c r="VOZ379" s="638"/>
      <c r="VPA379" s="637"/>
      <c r="VPB379" s="638"/>
      <c r="VPC379" s="638"/>
      <c r="VPD379" s="638"/>
      <c r="VPE379" s="638"/>
      <c r="VPF379" s="638"/>
      <c r="VPG379" s="638"/>
      <c r="VPH379" s="637"/>
      <c r="VPI379" s="638"/>
      <c r="VPJ379" s="638"/>
      <c r="VPK379" s="638"/>
      <c r="VPL379" s="638"/>
      <c r="VPM379" s="638"/>
      <c r="VPN379" s="638"/>
      <c r="VPO379" s="637"/>
      <c r="VPP379" s="638"/>
      <c r="VPQ379" s="638"/>
      <c r="VPR379" s="638"/>
      <c r="VPS379" s="638"/>
      <c r="VPT379" s="638"/>
      <c r="VPU379" s="638"/>
      <c r="VPV379" s="637"/>
      <c r="VPW379" s="638"/>
      <c r="VPX379" s="638"/>
      <c r="VPY379" s="638"/>
      <c r="VPZ379" s="638"/>
      <c r="VQA379" s="638"/>
      <c r="VQB379" s="638"/>
      <c r="VQC379" s="637"/>
      <c r="VQD379" s="638"/>
      <c r="VQE379" s="638"/>
      <c r="VQF379" s="638"/>
      <c r="VQG379" s="638"/>
      <c r="VQH379" s="638"/>
      <c r="VQI379" s="638"/>
      <c r="VQJ379" s="637"/>
      <c r="VQK379" s="638"/>
      <c r="VQL379" s="638"/>
      <c r="VQM379" s="638"/>
      <c r="VQN379" s="638"/>
      <c r="VQO379" s="638"/>
      <c r="VQP379" s="638"/>
      <c r="VQQ379" s="637"/>
      <c r="VQR379" s="638"/>
      <c r="VQS379" s="638"/>
      <c r="VQT379" s="638"/>
      <c r="VQU379" s="638"/>
      <c r="VQV379" s="638"/>
      <c r="VQW379" s="638"/>
      <c r="VQX379" s="637"/>
      <c r="VQY379" s="638"/>
      <c r="VQZ379" s="638"/>
      <c r="VRA379" s="638"/>
      <c r="VRB379" s="638"/>
      <c r="VRC379" s="638"/>
      <c r="VRD379" s="638"/>
      <c r="VRE379" s="637"/>
      <c r="VRF379" s="638"/>
      <c r="VRG379" s="638"/>
      <c r="VRH379" s="638"/>
      <c r="VRI379" s="638"/>
      <c r="VRJ379" s="638"/>
      <c r="VRK379" s="638"/>
      <c r="VRL379" s="637"/>
      <c r="VRM379" s="638"/>
      <c r="VRN379" s="638"/>
      <c r="VRO379" s="638"/>
      <c r="VRP379" s="638"/>
      <c r="VRQ379" s="638"/>
      <c r="VRR379" s="638"/>
      <c r="VRS379" s="637"/>
      <c r="VRT379" s="638"/>
      <c r="VRU379" s="638"/>
      <c r="VRV379" s="638"/>
      <c r="VRW379" s="638"/>
      <c r="VRX379" s="638"/>
      <c r="VRY379" s="638"/>
      <c r="VRZ379" s="637"/>
      <c r="VSA379" s="638"/>
      <c r="VSB379" s="638"/>
      <c r="VSC379" s="638"/>
      <c r="VSD379" s="638"/>
      <c r="VSE379" s="638"/>
      <c r="VSF379" s="638"/>
      <c r="VSG379" s="637"/>
      <c r="VSH379" s="638"/>
      <c r="VSI379" s="638"/>
      <c r="VSJ379" s="638"/>
      <c r="VSK379" s="638"/>
      <c r="VSL379" s="638"/>
      <c r="VSM379" s="638"/>
      <c r="VSN379" s="637"/>
      <c r="VSO379" s="638"/>
      <c r="VSP379" s="638"/>
      <c r="VSQ379" s="638"/>
      <c r="VSR379" s="638"/>
      <c r="VSS379" s="638"/>
      <c r="VST379" s="638"/>
      <c r="VSU379" s="637"/>
      <c r="VSV379" s="638"/>
      <c r="VSW379" s="638"/>
      <c r="VSX379" s="638"/>
      <c r="VSY379" s="638"/>
      <c r="VSZ379" s="638"/>
      <c r="VTA379" s="638"/>
      <c r="VTB379" s="637"/>
      <c r="VTC379" s="638"/>
      <c r="VTD379" s="638"/>
      <c r="VTE379" s="638"/>
      <c r="VTF379" s="638"/>
      <c r="VTG379" s="638"/>
      <c r="VTH379" s="638"/>
      <c r="VTI379" s="637"/>
      <c r="VTJ379" s="638"/>
      <c r="VTK379" s="638"/>
      <c r="VTL379" s="638"/>
      <c r="VTM379" s="638"/>
      <c r="VTN379" s="638"/>
      <c r="VTO379" s="638"/>
      <c r="VTP379" s="637"/>
      <c r="VTQ379" s="638"/>
      <c r="VTR379" s="638"/>
      <c r="VTS379" s="638"/>
      <c r="VTT379" s="638"/>
      <c r="VTU379" s="638"/>
      <c r="VTV379" s="638"/>
      <c r="VTW379" s="637"/>
      <c r="VTX379" s="638"/>
      <c r="VTY379" s="638"/>
      <c r="VTZ379" s="638"/>
      <c r="VUA379" s="638"/>
      <c r="VUB379" s="638"/>
      <c r="VUC379" s="638"/>
      <c r="VUD379" s="637"/>
      <c r="VUE379" s="638"/>
      <c r="VUF379" s="638"/>
      <c r="VUG379" s="638"/>
      <c r="VUH379" s="638"/>
      <c r="VUI379" s="638"/>
      <c r="VUJ379" s="638"/>
      <c r="VUK379" s="637"/>
      <c r="VUL379" s="638"/>
      <c r="VUM379" s="638"/>
      <c r="VUN379" s="638"/>
      <c r="VUO379" s="638"/>
      <c r="VUP379" s="638"/>
      <c r="VUQ379" s="638"/>
      <c r="VUR379" s="637"/>
      <c r="VUS379" s="638"/>
      <c r="VUT379" s="638"/>
      <c r="VUU379" s="638"/>
      <c r="VUV379" s="638"/>
      <c r="VUW379" s="638"/>
      <c r="VUX379" s="638"/>
      <c r="VUY379" s="637"/>
      <c r="VUZ379" s="638"/>
      <c r="VVA379" s="638"/>
      <c r="VVB379" s="638"/>
      <c r="VVC379" s="638"/>
      <c r="VVD379" s="638"/>
      <c r="VVE379" s="638"/>
      <c r="VVF379" s="637"/>
      <c r="VVG379" s="638"/>
      <c r="VVH379" s="638"/>
      <c r="VVI379" s="638"/>
      <c r="VVJ379" s="638"/>
      <c r="VVK379" s="638"/>
      <c r="VVL379" s="638"/>
      <c r="VVM379" s="637"/>
      <c r="VVN379" s="638"/>
      <c r="VVO379" s="638"/>
      <c r="VVP379" s="638"/>
      <c r="VVQ379" s="638"/>
      <c r="VVR379" s="638"/>
      <c r="VVS379" s="638"/>
      <c r="VVT379" s="637"/>
      <c r="VVU379" s="638"/>
      <c r="VVV379" s="638"/>
      <c r="VVW379" s="638"/>
      <c r="VVX379" s="638"/>
      <c r="VVY379" s="638"/>
      <c r="VVZ379" s="638"/>
      <c r="VWA379" s="637"/>
      <c r="VWB379" s="638"/>
      <c r="VWC379" s="638"/>
      <c r="VWD379" s="638"/>
      <c r="VWE379" s="638"/>
      <c r="VWF379" s="638"/>
      <c r="VWG379" s="638"/>
      <c r="VWH379" s="637"/>
      <c r="VWI379" s="638"/>
      <c r="VWJ379" s="638"/>
      <c r="VWK379" s="638"/>
      <c r="VWL379" s="638"/>
      <c r="VWM379" s="638"/>
      <c r="VWN379" s="638"/>
      <c r="VWO379" s="637"/>
      <c r="VWP379" s="638"/>
      <c r="VWQ379" s="638"/>
      <c r="VWR379" s="638"/>
      <c r="VWS379" s="638"/>
      <c r="VWT379" s="638"/>
      <c r="VWU379" s="638"/>
      <c r="VWV379" s="637"/>
      <c r="VWW379" s="638"/>
      <c r="VWX379" s="638"/>
      <c r="VWY379" s="638"/>
      <c r="VWZ379" s="638"/>
      <c r="VXA379" s="638"/>
      <c r="VXB379" s="638"/>
      <c r="VXC379" s="637"/>
      <c r="VXD379" s="638"/>
      <c r="VXE379" s="638"/>
      <c r="VXF379" s="638"/>
      <c r="VXG379" s="638"/>
      <c r="VXH379" s="638"/>
      <c r="VXI379" s="638"/>
      <c r="VXJ379" s="637"/>
      <c r="VXK379" s="638"/>
      <c r="VXL379" s="638"/>
      <c r="VXM379" s="638"/>
      <c r="VXN379" s="638"/>
      <c r="VXO379" s="638"/>
      <c r="VXP379" s="638"/>
      <c r="VXQ379" s="637"/>
      <c r="VXR379" s="638"/>
      <c r="VXS379" s="638"/>
      <c r="VXT379" s="638"/>
      <c r="VXU379" s="638"/>
      <c r="VXV379" s="638"/>
      <c r="VXW379" s="638"/>
      <c r="VXX379" s="637"/>
      <c r="VXY379" s="638"/>
      <c r="VXZ379" s="638"/>
      <c r="VYA379" s="638"/>
      <c r="VYB379" s="638"/>
      <c r="VYC379" s="638"/>
      <c r="VYD379" s="638"/>
      <c r="VYE379" s="637"/>
      <c r="VYF379" s="638"/>
      <c r="VYG379" s="638"/>
      <c r="VYH379" s="638"/>
      <c r="VYI379" s="638"/>
      <c r="VYJ379" s="638"/>
      <c r="VYK379" s="638"/>
      <c r="VYL379" s="637"/>
      <c r="VYM379" s="638"/>
      <c r="VYN379" s="638"/>
      <c r="VYO379" s="638"/>
      <c r="VYP379" s="638"/>
      <c r="VYQ379" s="638"/>
      <c r="VYR379" s="638"/>
      <c r="VYS379" s="637"/>
      <c r="VYT379" s="638"/>
      <c r="VYU379" s="638"/>
      <c r="VYV379" s="638"/>
      <c r="VYW379" s="638"/>
      <c r="VYX379" s="638"/>
      <c r="VYY379" s="638"/>
      <c r="VYZ379" s="637"/>
      <c r="VZA379" s="638"/>
      <c r="VZB379" s="638"/>
      <c r="VZC379" s="638"/>
      <c r="VZD379" s="638"/>
      <c r="VZE379" s="638"/>
      <c r="VZF379" s="638"/>
      <c r="VZG379" s="637"/>
      <c r="VZH379" s="638"/>
      <c r="VZI379" s="638"/>
      <c r="VZJ379" s="638"/>
      <c r="VZK379" s="638"/>
      <c r="VZL379" s="638"/>
      <c r="VZM379" s="638"/>
      <c r="VZN379" s="637"/>
      <c r="VZO379" s="638"/>
      <c r="VZP379" s="638"/>
      <c r="VZQ379" s="638"/>
      <c r="VZR379" s="638"/>
      <c r="VZS379" s="638"/>
      <c r="VZT379" s="638"/>
      <c r="VZU379" s="637"/>
      <c r="VZV379" s="638"/>
      <c r="VZW379" s="638"/>
      <c r="VZX379" s="638"/>
      <c r="VZY379" s="638"/>
      <c r="VZZ379" s="638"/>
      <c r="WAA379" s="638"/>
      <c r="WAB379" s="637"/>
      <c r="WAC379" s="638"/>
      <c r="WAD379" s="638"/>
      <c r="WAE379" s="638"/>
      <c r="WAF379" s="638"/>
      <c r="WAG379" s="638"/>
      <c r="WAH379" s="638"/>
      <c r="WAI379" s="637"/>
      <c r="WAJ379" s="638"/>
      <c r="WAK379" s="638"/>
      <c r="WAL379" s="638"/>
      <c r="WAM379" s="638"/>
      <c r="WAN379" s="638"/>
      <c r="WAO379" s="638"/>
      <c r="WAP379" s="637"/>
      <c r="WAQ379" s="638"/>
      <c r="WAR379" s="638"/>
      <c r="WAS379" s="638"/>
      <c r="WAT379" s="638"/>
      <c r="WAU379" s="638"/>
      <c r="WAV379" s="638"/>
      <c r="WAW379" s="637"/>
      <c r="WAX379" s="638"/>
      <c r="WAY379" s="638"/>
      <c r="WAZ379" s="638"/>
      <c r="WBA379" s="638"/>
      <c r="WBB379" s="638"/>
      <c r="WBC379" s="638"/>
      <c r="WBD379" s="637"/>
      <c r="WBE379" s="638"/>
      <c r="WBF379" s="638"/>
      <c r="WBG379" s="638"/>
      <c r="WBH379" s="638"/>
      <c r="WBI379" s="638"/>
      <c r="WBJ379" s="638"/>
      <c r="WBK379" s="637"/>
      <c r="WBL379" s="638"/>
      <c r="WBM379" s="638"/>
      <c r="WBN379" s="638"/>
      <c r="WBO379" s="638"/>
      <c r="WBP379" s="638"/>
      <c r="WBQ379" s="638"/>
      <c r="WBR379" s="637"/>
      <c r="WBS379" s="638"/>
      <c r="WBT379" s="638"/>
      <c r="WBU379" s="638"/>
      <c r="WBV379" s="638"/>
      <c r="WBW379" s="638"/>
      <c r="WBX379" s="638"/>
      <c r="WBY379" s="637"/>
      <c r="WBZ379" s="638"/>
      <c r="WCA379" s="638"/>
      <c r="WCB379" s="638"/>
      <c r="WCC379" s="638"/>
      <c r="WCD379" s="638"/>
      <c r="WCE379" s="638"/>
      <c r="WCF379" s="637"/>
      <c r="WCG379" s="638"/>
      <c r="WCH379" s="638"/>
      <c r="WCI379" s="638"/>
      <c r="WCJ379" s="638"/>
      <c r="WCK379" s="638"/>
      <c r="WCL379" s="638"/>
      <c r="WCM379" s="637"/>
      <c r="WCN379" s="638"/>
      <c r="WCO379" s="638"/>
      <c r="WCP379" s="638"/>
      <c r="WCQ379" s="638"/>
      <c r="WCR379" s="638"/>
      <c r="WCS379" s="638"/>
      <c r="WCT379" s="637"/>
      <c r="WCU379" s="638"/>
      <c r="WCV379" s="638"/>
      <c r="WCW379" s="638"/>
      <c r="WCX379" s="638"/>
      <c r="WCY379" s="638"/>
      <c r="WCZ379" s="638"/>
      <c r="WDA379" s="637"/>
      <c r="WDB379" s="638"/>
      <c r="WDC379" s="638"/>
      <c r="WDD379" s="638"/>
      <c r="WDE379" s="638"/>
      <c r="WDF379" s="638"/>
      <c r="WDG379" s="638"/>
      <c r="WDH379" s="637"/>
      <c r="WDI379" s="638"/>
      <c r="WDJ379" s="638"/>
      <c r="WDK379" s="638"/>
      <c r="WDL379" s="638"/>
      <c r="WDM379" s="638"/>
      <c r="WDN379" s="638"/>
      <c r="WDO379" s="637"/>
      <c r="WDP379" s="638"/>
      <c r="WDQ379" s="638"/>
      <c r="WDR379" s="638"/>
      <c r="WDS379" s="638"/>
      <c r="WDT379" s="638"/>
      <c r="WDU379" s="638"/>
      <c r="WDV379" s="637"/>
      <c r="WDW379" s="638"/>
      <c r="WDX379" s="638"/>
      <c r="WDY379" s="638"/>
      <c r="WDZ379" s="638"/>
      <c r="WEA379" s="638"/>
      <c r="WEB379" s="638"/>
      <c r="WEC379" s="637"/>
      <c r="WED379" s="638"/>
      <c r="WEE379" s="638"/>
      <c r="WEF379" s="638"/>
      <c r="WEG379" s="638"/>
      <c r="WEH379" s="638"/>
      <c r="WEI379" s="638"/>
      <c r="WEJ379" s="637"/>
      <c r="WEK379" s="638"/>
      <c r="WEL379" s="638"/>
      <c r="WEM379" s="638"/>
      <c r="WEN379" s="638"/>
      <c r="WEO379" s="638"/>
      <c r="WEP379" s="638"/>
      <c r="WEQ379" s="637"/>
      <c r="WER379" s="638"/>
      <c r="WES379" s="638"/>
      <c r="WET379" s="638"/>
      <c r="WEU379" s="638"/>
      <c r="WEV379" s="638"/>
      <c r="WEW379" s="638"/>
      <c r="WEX379" s="637"/>
      <c r="WEY379" s="638"/>
      <c r="WEZ379" s="638"/>
      <c r="WFA379" s="638"/>
      <c r="WFB379" s="638"/>
      <c r="WFC379" s="638"/>
      <c r="WFD379" s="638"/>
      <c r="WFE379" s="637"/>
      <c r="WFF379" s="638"/>
      <c r="WFG379" s="638"/>
      <c r="WFH379" s="638"/>
      <c r="WFI379" s="638"/>
      <c r="WFJ379" s="638"/>
      <c r="WFK379" s="638"/>
      <c r="WFL379" s="637"/>
      <c r="WFM379" s="638"/>
      <c r="WFN379" s="638"/>
      <c r="WFO379" s="638"/>
      <c r="WFP379" s="638"/>
      <c r="WFQ379" s="638"/>
      <c r="WFR379" s="638"/>
      <c r="WFS379" s="637"/>
      <c r="WFT379" s="638"/>
      <c r="WFU379" s="638"/>
      <c r="WFV379" s="638"/>
      <c r="WFW379" s="638"/>
      <c r="WFX379" s="638"/>
      <c r="WFY379" s="638"/>
      <c r="WFZ379" s="637"/>
      <c r="WGA379" s="638"/>
      <c r="WGB379" s="638"/>
      <c r="WGC379" s="638"/>
      <c r="WGD379" s="638"/>
      <c r="WGE379" s="638"/>
      <c r="WGF379" s="638"/>
      <c r="WGG379" s="637"/>
      <c r="WGH379" s="638"/>
      <c r="WGI379" s="638"/>
      <c r="WGJ379" s="638"/>
      <c r="WGK379" s="638"/>
      <c r="WGL379" s="638"/>
      <c r="WGM379" s="638"/>
      <c r="WGN379" s="637"/>
      <c r="WGO379" s="638"/>
      <c r="WGP379" s="638"/>
      <c r="WGQ379" s="638"/>
      <c r="WGR379" s="638"/>
      <c r="WGS379" s="638"/>
      <c r="WGT379" s="638"/>
      <c r="WGU379" s="637"/>
      <c r="WGV379" s="638"/>
      <c r="WGW379" s="638"/>
      <c r="WGX379" s="638"/>
      <c r="WGY379" s="638"/>
      <c r="WGZ379" s="638"/>
      <c r="WHA379" s="638"/>
      <c r="WHB379" s="637"/>
      <c r="WHC379" s="638"/>
      <c r="WHD379" s="638"/>
      <c r="WHE379" s="638"/>
      <c r="WHF379" s="638"/>
      <c r="WHG379" s="638"/>
      <c r="WHH379" s="638"/>
      <c r="WHI379" s="637"/>
      <c r="WHJ379" s="638"/>
      <c r="WHK379" s="638"/>
      <c r="WHL379" s="638"/>
      <c r="WHM379" s="638"/>
      <c r="WHN379" s="638"/>
      <c r="WHO379" s="638"/>
      <c r="WHP379" s="637"/>
      <c r="WHQ379" s="638"/>
      <c r="WHR379" s="638"/>
      <c r="WHS379" s="638"/>
      <c r="WHT379" s="638"/>
      <c r="WHU379" s="638"/>
      <c r="WHV379" s="638"/>
      <c r="WHW379" s="637"/>
      <c r="WHX379" s="638"/>
      <c r="WHY379" s="638"/>
      <c r="WHZ379" s="638"/>
      <c r="WIA379" s="638"/>
      <c r="WIB379" s="638"/>
      <c r="WIC379" s="638"/>
      <c r="WID379" s="637"/>
      <c r="WIE379" s="638"/>
      <c r="WIF379" s="638"/>
      <c r="WIG379" s="638"/>
      <c r="WIH379" s="638"/>
      <c r="WII379" s="638"/>
      <c r="WIJ379" s="638"/>
      <c r="WIK379" s="637"/>
      <c r="WIL379" s="638"/>
      <c r="WIM379" s="638"/>
      <c r="WIN379" s="638"/>
      <c r="WIO379" s="638"/>
      <c r="WIP379" s="638"/>
      <c r="WIQ379" s="638"/>
      <c r="WIR379" s="637"/>
      <c r="WIS379" s="638"/>
      <c r="WIT379" s="638"/>
      <c r="WIU379" s="638"/>
      <c r="WIV379" s="638"/>
      <c r="WIW379" s="638"/>
      <c r="WIX379" s="638"/>
      <c r="WIY379" s="637"/>
      <c r="WIZ379" s="638"/>
      <c r="WJA379" s="638"/>
      <c r="WJB379" s="638"/>
      <c r="WJC379" s="638"/>
      <c r="WJD379" s="638"/>
      <c r="WJE379" s="638"/>
      <c r="WJF379" s="637"/>
      <c r="WJG379" s="638"/>
      <c r="WJH379" s="638"/>
      <c r="WJI379" s="638"/>
      <c r="WJJ379" s="638"/>
      <c r="WJK379" s="638"/>
      <c r="WJL379" s="638"/>
      <c r="WJM379" s="637"/>
      <c r="WJN379" s="638"/>
      <c r="WJO379" s="638"/>
      <c r="WJP379" s="638"/>
      <c r="WJQ379" s="638"/>
      <c r="WJR379" s="638"/>
      <c r="WJS379" s="638"/>
      <c r="WJT379" s="637"/>
      <c r="WJU379" s="638"/>
      <c r="WJV379" s="638"/>
      <c r="WJW379" s="638"/>
      <c r="WJX379" s="638"/>
      <c r="WJY379" s="638"/>
      <c r="WJZ379" s="638"/>
      <c r="WKA379" s="637"/>
      <c r="WKB379" s="638"/>
      <c r="WKC379" s="638"/>
      <c r="WKD379" s="638"/>
      <c r="WKE379" s="638"/>
      <c r="WKF379" s="638"/>
      <c r="WKG379" s="638"/>
      <c r="WKH379" s="637"/>
      <c r="WKI379" s="638"/>
      <c r="WKJ379" s="638"/>
      <c r="WKK379" s="638"/>
      <c r="WKL379" s="638"/>
      <c r="WKM379" s="638"/>
      <c r="WKN379" s="638"/>
      <c r="WKO379" s="637"/>
      <c r="WKP379" s="638"/>
      <c r="WKQ379" s="638"/>
      <c r="WKR379" s="638"/>
      <c r="WKS379" s="638"/>
      <c r="WKT379" s="638"/>
      <c r="WKU379" s="638"/>
      <c r="WKV379" s="637"/>
      <c r="WKW379" s="638"/>
      <c r="WKX379" s="638"/>
      <c r="WKY379" s="638"/>
      <c r="WKZ379" s="638"/>
      <c r="WLA379" s="638"/>
      <c r="WLB379" s="638"/>
      <c r="WLC379" s="637"/>
      <c r="WLD379" s="638"/>
      <c r="WLE379" s="638"/>
      <c r="WLF379" s="638"/>
      <c r="WLG379" s="638"/>
      <c r="WLH379" s="638"/>
      <c r="WLI379" s="638"/>
      <c r="WLJ379" s="637"/>
      <c r="WLK379" s="638"/>
      <c r="WLL379" s="638"/>
      <c r="WLM379" s="638"/>
      <c r="WLN379" s="638"/>
      <c r="WLO379" s="638"/>
      <c r="WLP379" s="638"/>
      <c r="WLQ379" s="637"/>
      <c r="WLR379" s="638"/>
      <c r="WLS379" s="638"/>
      <c r="WLT379" s="638"/>
      <c r="WLU379" s="638"/>
      <c r="WLV379" s="638"/>
      <c r="WLW379" s="638"/>
      <c r="WLX379" s="637"/>
      <c r="WLY379" s="638"/>
      <c r="WLZ379" s="638"/>
      <c r="WMA379" s="638"/>
      <c r="WMB379" s="638"/>
      <c r="WMC379" s="638"/>
      <c r="WMD379" s="638"/>
      <c r="WME379" s="637"/>
      <c r="WMF379" s="638"/>
      <c r="WMG379" s="638"/>
      <c r="WMH379" s="638"/>
      <c r="WMI379" s="638"/>
      <c r="WMJ379" s="638"/>
      <c r="WMK379" s="638"/>
      <c r="WML379" s="637"/>
      <c r="WMM379" s="638"/>
      <c r="WMN379" s="638"/>
      <c r="WMO379" s="638"/>
      <c r="WMP379" s="638"/>
      <c r="WMQ379" s="638"/>
      <c r="WMR379" s="638"/>
      <c r="WMS379" s="637"/>
      <c r="WMT379" s="638"/>
      <c r="WMU379" s="638"/>
      <c r="WMV379" s="638"/>
      <c r="WMW379" s="638"/>
      <c r="WMX379" s="638"/>
      <c r="WMY379" s="638"/>
      <c r="WMZ379" s="637"/>
      <c r="WNA379" s="638"/>
      <c r="WNB379" s="638"/>
      <c r="WNC379" s="638"/>
      <c r="WND379" s="638"/>
      <c r="WNE379" s="638"/>
      <c r="WNF379" s="638"/>
      <c r="WNG379" s="637"/>
      <c r="WNH379" s="638"/>
      <c r="WNI379" s="638"/>
      <c r="WNJ379" s="638"/>
      <c r="WNK379" s="638"/>
      <c r="WNL379" s="638"/>
      <c r="WNM379" s="638"/>
      <c r="WNN379" s="637"/>
      <c r="WNO379" s="638"/>
      <c r="WNP379" s="638"/>
      <c r="WNQ379" s="638"/>
      <c r="WNR379" s="638"/>
      <c r="WNS379" s="638"/>
      <c r="WNT379" s="638"/>
      <c r="WNU379" s="637"/>
      <c r="WNV379" s="638"/>
      <c r="WNW379" s="638"/>
      <c r="WNX379" s="638"/>
      <c r="WNY379" s="638"/>
      <c r="WNZ379" s="638"/>
      <c r="WOA379" s="638"/>
      <c r="WOB379" s="637"/>
      <c r="WOC379" s="638"/>
      <c r="WOD379" s="638"/>
      <c r="WOE379" s="638"/>
      <c r="WOF379" s="638"/>
      <c r="WOG379" s="638"/>
      <c r="WOH379" s="638"/>
      <c r="WOI379" s="637"/>
      <c r="WOJ379" s="638"/>
      <c r="WOK379" s="638"/>
      <c r="WOL379" s="638"/>
      <c r="WOM379" s="638"/>
      <c r="WON379" s="638"/>
      <c r="WOO379" s="638"/>
      <c r="WOP379" s="637"/>
      <c r="WOQ379" s="638"/>
      <c r="WOR379" s="638"/>
      <c r="WOS379" s="638"/>
      <c r="WOT379" s="638"/>
      <c r="WOU379" s="638"/>
      <c r="WOV379" s="638"/>
      <c r="WOW379" s="637"/>
      <c r="WOX379" s="638"/>
      <c r="WOY379" s="638"/>
      <c r="WOZ379" s="638"/>
      <c r="WPA379" s="638"/>
      <c r="WPB379" s="638"/>
      <c r="WPC379" s="638"/>
      <c r="WPD379" s="637"/>
      <c r="WPE379" s="638"/>
      <c r="WPF379" s="638"/>
      <c r="WPG379" s="638"/>
      <c r="WPH379" s="638"/>
      <c r="WPI379" s="638"/>
      <c r="WPJ379" s="638"/>
      <c r="WPK379" s="637"/>
      <c r="WPL379" s="638"/>
      <c r="WPM379" s="638"/>
      <c r="WPN379" s="638"/>
      <c r="WPO379" s="638"/>
      <c r="WPP379" s="638"/>
      <c r="WPQ379" s="638"/>
      <c r="WPR379" s="637"/>
      <c r="WPS379" s="638"/>
      <c r="WPT379" s="638"/>
      <c r="WPU379" s="638"/>
      <c r="WPV379" s="638"/>
      <c r="WPW379" s="638"/>
      <c r="WPX379" s="638"/>
      <c r="WPY379" s="637"/>
      <c r="WPZ379" s="638"/>
      <c r="WQA379" s="638"/>
      <c r="WQB379" s="638"/>
      <c r="WQC379" s="638"/>
      <c r="WQD379" s="638"/>
      <c r="WQE379" s="638"/>
      <c r="WQF379" s="637"/>
      <c r="WQG379" s="638"/>
      <c r="WQH379" s="638"/>
      <c r="WQI379" s="638"/>
      <c r="WQJ379" s="638"/>
      <c r="WQK379" s="638"/>
      <c r="WQL379" s="638"/>
      <c r="WQM379" s="637"/>
      <c r="WQN379" s="638"/>
      <c r="WQO379" s="638"/>
      <c r="WQP379" s="638"/>
      <c r="WQQ379" s="638"/>
      <c r="WQR379" s="638"/>
      <c r="WQS379" s="638"/>
      <c r="WQT379" s="637"/>
      <c r="WQU379" s="638"/>
      <c r="WQV379" s="638"/>
      <c r="WQW379" s="638"/>
      <c r="WQX379" s="638"/>
      <c r="WQY379" s="638"/>
      <c r="WQZ379" s="638"/>
      <c r="WRA379" s="637"/>
      <c r="WRB379" s="638"/>
      <c r="WRC379" s="638"/>
      <c r="WRD379" s="638"/>
      <c r="WRE379" s="638"/>
      <c r="WRF379" s="638"/>
      <c r="WRG379" s="638"/>
      <c r="WRH379" s="637"/>
      <c r="WRI379" s="638"/>
      <c r="WRJ379" s="638"/>
      <c r="WRK379" s="638"/>
      <c r="WRL379" s="638"/>
      <c r="WRM379" s="638"/>
      <c r="WRN379" s="638"/>
      <c r="WRO379" s="637"/>
      <c r="WRP379" s="638"/>
      <c r="WRQ379" s="638"/>
      <c r="WRR379" s="638"/>
      <c r="WRS379" s="638"/>
      <c r="WRT379" s="638"/>
      <c r="WRU379" s="638"/>
      <c r="WRV379" s="637"/>
      <c r="WRW379" s="638"/>
      <c r="WRX379" s="638"/>
      <c r="WRY379" s="638"/>
      <c r="WRZ379" s="638"/>
      <c r="WSA379" s="638"/>
      <c r="WSB379" s="638"/>
      <c r="WSC379" s="637"/>
      <c r="WSD379" s="638"/>
      <c r="WSE379" s="638"/>
      <c r="WSF379" s="638"/>
      <c r="WSG379" s="638"/>
      <c r="WSH379" s="638"/>
      <c r="WSI379" s="638"/>
      <c r="WSJ379" s="637"/>
      <c r="WSK379" s="638"/>
      <c r="WSL379" s="638"/>
      <c r="WSM379" s="638"/>
      <c r="WSN379" s="638"/>
      <c r="WSO379" s="638"/>
      <c r="WSP379" s="638"/>
      <c r="WSQ379" s="637"/>
      <c r="WSR379" s="638"/>
      <c r="WSS379" s="638"/>
      <c r="WST379" s="638"/>
      <c r="WSU379" s="638"/>
      <c r="WSV379" s="638"/>
      <c r="WSW379" s="638"/>
      <c r="WSX379" s="637"/>
      <c r="WSY379" s="638"/>
      <c r="WSZ379" s="638"/>
      <c r="WTA379" s="638"/>
      <c r="WTB379" s="638"/>
      <c r="WTC379" s="638"/>
      <c r="WTD379" s="638"/>
      <c r="WTE379" s="637"/>
      <c r="WTF379" s="638"/>
      <c r="WTG379" s="638"/>
      <c r="WTH379" s="638"/>
      <c r="WTI379" s="638"/>
      <c r="WTJ379" s="638"/>
      <c r="WTK379" s="638"/>
      <c r="WTL379" s="637"/>
      <c r="WTM379" s="638"/>
      <c r="WTN379" s="638"/>
      <c r="WTO379" s="638"/>
      <c r="WTP379" s="638"/>
      <c r="WTQ379" s="638"/>
      <c r="WTR379" s="638"/>
      <c r="WTS379" s="637"/>
      <c r="WTT379" s="638"/>
      <c r="WTU379" s="638"/>
      <c r="WTV379" s="638"/>
      <c r="WTW379" s="638"/>
      <c r="WTX379" s="638"/>
      <c r="WTY379" s="638"/>
      <c r="WTZ379" s="637"/>
      <c r="WUA379" s="638"/>
      <c r="WUB379" s="638"/>
      <c r="WUC379" s="638"/>
      <c r="WUD379" s="638"/>
      <c r="WUE379" s="638"/>
      <c r="WUF379" s="638"/>
      <c r="WUG379" s="637"/>
      <c r="WUH379" s="638"/>
      <c r="WUI379" s="638"/>
      <c r="WUJ379" s="638"/>
      <c r="WUK379" s="638"/>
      <c r="WUL379" s="638"/>
      <c r="WUM379" s="638"/>
      <c r="WUN379" s="637"/>
      <c r="WUO379" s="638"/>
      <c r="WUP379" s="638"/>
      <c r="WUQ379" s="638"/>
      <c r="WUR379" s="638"/>
      <c r="WUS379" s="638"/>
      <c r="WUT379" s="638"/>
      <c r="WUU379" s="637"/>
      <c r="WUV379" s="638"/>
      <c r="WUW379" s="638"/>
      <c r="WUX379" s="638"/>
      <c r="WUY379" s="638"/>
      <c r="WUZ379" s="638"/>
      <c r="WVA379" s="638"/>
      <c r="WVB379" s="637"/>
      <c r="WVC379" s="638"/>
      <c r="WVD379" s="638"/>
      <c r="WVE379" s="638"/>
      <c r="WVF379" s="638"/>
      <c r="WVG379" s="638"/>
      <c r="WVH379" s="638"/>
      <c r="WVI379" s="637"/>
      <c r="WVJ379" s="638"/>
      <c r="WVK379" s="638"/>
      <c r="WVL379" s="638"/>
      <c r="WVM379" s="638"/>
      <c r="WVN379" s="638"/>
      <c r="WVO379" s="638"/>
      <c r="WVP379" s="637"/>
      <c r="WVQ379" s="638"/>
      <c r="WVR379" s="638"/>
      <c r="WVS379" s="638"/>
      <c r="WVT379" s="638"/>
      <c r="WVU379" s="638"/>
      <c r="WVV379" s="638"/>
      <c r="WVW379" s="637"/>
      <c r="WVX379" s="638"/>
      <c r="WVY379" s="638"/>
      <c r="WVZ379" s="638"/>
      <c r="WWA379" s="638"/>
      <c r="WWB379" s="638"/>
      <c r="WWC379" s="638"/>
      <c r="WWD379" s="637"/>
      <c r="WWE379" s="638"/>
      <c r="WWF379" s="638"/>
      <c r="WWG379" s="638"/>
      <c r="WWH379" s="638"/>
      <c r="WWI379" s="638"/>
      <c r="WWJ379" s="638"/>
      <c r="WWK379" s="637"/>
      <c r="WWL379" s="638"/>
      <c r="WWM379" s="638"/>
      <c r="WWN379" s="638"/>
      <c r="WWO379" s="638"/>
      <c r="WWP379" s="638"/>
      <c r="WWQ379" s="638"/>
      <c r="WWR379" s="637"/>
      <c r="WWS379" s="638"/>
      <c r="WWT379" s="638"/>
      <c r="WWU379" s="638"/>
      <c r="WWV379" s="638"/>
      <c r="WWW379" s="638"/>
      <c r="WWX379" s="638"/>
      <c r="WWY379" s="637"/>
      <c r="WWZ379" s="638"/>
      <c r="WXA379" s="638"/>
      <c r="WXB379" s="638"/>
      <c r="WXC379" s="638"/>
      <c r="WXD379" s="638"/>
      <c r="WXE379" s="638"/>
      <c r="WXF379" s="637"/>
      <c r="WXG379" s="638"/>
      <c r="WXH379" s="638"/>
      <c r="WXI379" s="638"/>
      <c r="WXJ379" s="638"/>
      <c r="WXK379" s="638"/>
      <c r="WXL379" s="638"/>
      <c r="WXM379" s="637"/>
      <c r="WXN379" s="638"/>
      <c r="WXO379" s="638"/>
      <c r="WXP379" s="638"/>
      <c r="WXQ379" s="638"/>
      <c r="WXR379" s="638"/>
      <c r="WXS379" s="638"/>
      <c r="WXT379" s="637"/>
      <c r="WXU379" s="638"/>
      <c r="WXV379" s="638"/>
      <c r="WXW379" s="638"/>
      <c r="WXX379" s="638"/>
      <c r="WXY379" s="638"/>
      <c r="WXZ379" s="638"/>
      <c r="WYA379" s="637"/>
      <c r="WYB379" s="638"/>
      <c r="WYC379" s="638"/>
      <c r="WYD379" s="638"/>
      <c r="WYE379" s="638"/>
      <c r="WYF379" s="638"/>
      <c r="WYG379" s="638"/>
      <c r="WYH379" s="637"/>
      <c r="WYI379" s="638"/>
      <c r="WYJ379" s="638"/>
      <c r="WYK379" s="638"/>
      <c r="WYL379" s="638"/>
      <c r="WYM379" s="638"/>
      <c r="WYN379" s="638"/>
      <c r="WYO379" s="637"/>
      <c r="WYP379" s="638"/>
      <c r="WYQ379" s="638"/>
      <c r="WYR379" s="638"/>
      <c r="WYS379" s="638"/>
      <c r="WYT379" s="638"/>
      <c r="WYU379" s="638"/>
      <c r="WYV379" s="637"/>
      <c r="WYW379" s="638"/>
      <c r="WYX379" s="638"/>
      <c r="WYY379" s="638"/>
      <c r="WYZ379" s="638"/>
      <c r="WZA379" s="638"/>
      <c r="WZB379" s="638"/>
      <c r="WZC379" s="637"/>
      <c r="WZD379" s="638"/>
      <c r="WZE379" s="638"/>
      <c r="WZF379" s="638"/>
      <c r="WZG379" s="638"/>
      <c r="WZH379" s="638"/>
      <c r="WZI379" s="638"/>
      <c r="WZJ379" s="637"/>
      <c r="WZK379" s="638"/>
      <c r="WZL379" s="638"/>
      <c r="WZM379" s="638"/>
      <c r="WZN379" s="638"/>
      <c r="WZO379" s="638"/>
      <c r="WZP379" s="638"/>
      <c r="WZQ379" s="637"/>
      <c r="WZR379" s="638"/>
      <c r="WZS379" s="638"/>
      <c r="WZT379" s="638"/>
      <c r="WZU379" s="638"/>
      <c r="WZV379" s="638"/>
      <c r="WZW379" s="638"/>
      <c r="WZX379" s="637"/>
      <c r="WZY379" s="638"/>
      <c r="WZZ379" s="638"/>
      <c r="XAA379" s="638"/>
      <c r="XAB379" s="638"/>
      <c r="XAC379" s="638"/>
      <c r="XAD379" s="638"/>
      <c r="XAE379" s="637"/>
      <c r="XAF379" s="638"/>
      <c r="XAG379" s="638"/>
      <c r="XAH379" s="638"/>
      <c r="XAI379" s="638"/>
      <c r="XAJ379" s="638"/>
      <c r="XAK379" s="638"/>
      <c r="XAL379" s="637"/>
      <c r="XAM379" s="638"/>
      <c r="XAN379" s="638"/>
      <c r="XAO379" s="638"/>
      <c r="XAP379" s="638"/>
      <c r="XAQ379" s="638"/>
      <c r="XAR379" s="638"/>
      <c r="XAS379" s="637"/>
      <c r="XAT379" s="638"/>
      <c r="XAU379" s="638"/>
      <c r="XAV379" s="638"/>
      <c r="XAW379" s="638"/>
      <c r="XAX379" s="638"/>
      <c r="XAY379" s="638"/>
      <c r="XAZ379" s="637"/>
      <c r="XBA379" s="638"/>
      <c r="XBB379" s="638"/>
      <c r="XBC379" s="638"/>
      <c r="XBD379" s="638"/>
      <c r="XBE379" s="638"/>
      <c r="XBF379" s="638"/>
      <c r="XBG379" s="637"/>
      <c r="XBH379" s="638"/>
      <c r="XBI379" s="638"/>
      <c r="XBJ379" s="638"/>
      <c r="XBK379" s="638"/>
      <c r="XBL379" s="638"/>
      <c r="XBM379" s="638"/>
      <c r="XBN379" s="637"/>
      <c r="XBO379" s="638"/>
      <c r="XBP379" s="638"/>
      <c r="XBQ379" s="638"/>
      <c r="XBR379" s="638"/>
      <c r="XBS379" s="638"/>
      <c r="XBT379" s="638"/>
      <c r="XBU379" s="637"/>
      <c r="XBV379" s="638"/>
      <c r="XBW379" s="638"/>
      <c r="XBX379" s="638"/>
      <c r="XBY379" s="638"/>
      <c r="XBZ379" s="638"/>
      <c r="XCA379" s="638"/>
      <c r="XCB379" s="637"/>
      <c r="XCC379" s="638"/>
      <c r="XCD379" s="638"/>
      <c r="XCE379" s="638"/>
      <c r="XCF379" s="638"/>
      <c r="XCG379" s="638"/>
      <c r="XCH379" s="638"/>
      <c r="XCI379" s="637"/>
      <c r="XCJ379" s="638"/>
      <c r="XCK379" s="638"/>
      <c r="XCL379" s="638"/>
      <c r="XCM379" s="638"/>
      <c r="XCN379" s="638"/>
      <c r="XCO379" s="638"/>
      <c r="XCP379" s="637"/>
      <c r="XCQ379" s="638"/>
      <c r="XCR379" s="638"/>
      <c r="XCS379" s="638"/>
      <c r="XCT379" s="638"/>
      <c r="XCU379" s="638"/>
      <c r="XCV379" s="638"/>
      <c r="XCW379" s="637"/>
      <c r="XCX379" s="638"/>
      <c r="XCY379" s="638"/>
      <c r="XCZ379" s="638"/>
      <c r="XDA379" s="638"/>
      <c r="XDB379" s="638"/>
      <c r="XDC379" s="638"/>
      <c r="XDD379" s="637"/>
      <c r="XDE379" s="638"/>
      <c r="XDF379" s="638"/>
      <c r="XDG379" s="638"/>
      <c r="XDH379" s="638"/>
      <c r="XDI379" s="638"/>
      <c r="XDJ379" s="638"/>
      <c r="XDK379" s="637"/>
      <c r="XDL379" s="638"/>
      <c r="XDM379" s="638"/>
      <c r="XDN379" s="638"/>
      <c r="XDO379" s="638"/>
      <c r="XDP379" s="638"/>
      <c r="XDQ379" s="638"/>
      <c r="XDR379" s="637"/>
      <c r="XDS379" s="638"/>
      <c r="XDT379" s="638"/>
      <c r="XDU379" s="638"/>
      <c r="XDV379" s="638"/>
      <c r="XDW379" s="638"/>
      <c r="XDX379" s="638"/>
      <c r="XDY379" s="637"/>
      <c r="XDZ379" s="638"/>
      <c r="XEA379" s="638"/>
      <c r="XEB379" s="638"/>
      <c r="XEC379" s="638"/>
      <c r="XED379" s="638"/>
      <c r="XEE379" s="638"/>
      <c r="XEF379" s="637"/>
      <c r="XEG379" s="638"/>
      <c r="XEH379" s="638"/>
      <c r="XEI379" s="638"/>
      <c r="XEJ379" s="638"/>
      <c r="XEK379" s="638"/>
      <c r="XEL379" s="638"/>
      <c r="XEM379" s="637"/>
      <c r="XEN379" s="638"/>
      <c r="XEO379" s="638"/>
      <c r="XEP379" s="638"/>
      <c r="XEQ379" s="638"/>
      <c r="XER379" s="638"/>
      <c r="XES379" s="638"/>
      <c r="XET379" s="637"/>
      <c r="XEU379" s="638"/>
      <c r="XEV379" s="638"/>
      <c r="XEW379" s="638"/>
      <c r="XEX379" s="638"/>
      <c r="XEY379" s="638"/>
      <c r="XEZ379" s="638"/>
      <c r="XFA379" s="637"/>
      <c r="XFB379" s="638"/>
      <c r="XFC379" s="638"/>
      <c r="XFD379" s="638"/>
    </row>
    <row r="380" spans="1:16384" s="102" customFormat="1" ht="17.25" customHeight="1">
      <c r="A380" s="648" t="s">
        <v>128</v>
      </c>
      <c r="B380" s="651" t="s">
        <v>124</v>
      </c>
      <c r="C380" s="322" t="s">
        <v>107</v>
      </c>
      <c r="D380" s="22"/>
      <c r="E380" s="23"/>
      <c r="F380" s="181"/>
      <c r="G380" s="22"/>
      <c r="H380" s="145"/>
      <c r="I380" s="145"/>
      <c r="J380" s="146"/>
      <c r="K380" s="341"/>
    </row>
    <row r="381" spans="1:16384" s="102" customFormat="1" ht="63">
      <c r="A381" s="649"/>
      <c r="B381" s="652"/>
      <c r="C381" s="7" t="s">
        <v>340</v>
      </c>
      <c r="D381" s="5">
        <v>11</v>
      </c>
      <c r="E381" s="254">
        <v>9.43</v>
      </c>
      <c r="F381" s="486">
        <f>IF(D381/E381*100&gt;130,130,D381/E381*100)</f>
        <v>116.64899257688231</v>
      </c>
      <c r="G381" s="5" t="s">
        <v>6</v>
      </c>
      <c r="H381" s="147"/>
      <c r="I381" s="147"/>
      <c r="J381" s="148"/>
      <c r="K381" s="344"/>
    </row>
    <row r="382" spans="1:16384" s="102" customFormat="1" ht="47.25">
      <c r="A382" s="649"/>
      <c r="B382" s="652"/>
      <c r="C382" s="7" t="s">
        <v>378</v>
      </c>
      <c r="D382" s="5">
        <v>100</v>
      </c>
      <c r="E382" s="254">
        <v>83.3</v>
      </c>
      <c r="F382" s="502">
        <f t="shared" ref="F382:F385" si="57">IF(E382/D382*100&gt;130,130,E382/D382*100)</f>
        <v>83.3</v>
      </c>
      <c r="G382" s="5" t="s">
        <v>6</v>
      </c>
      <c r="H382" s="147"/>
      <c r="I382" s="147"/>
      <c r="J382" s="148"/>
      <c r="K382" s="344"/>
    </row>
    <row r="383" spans="1:16384" s="102" customFormat="1">
      <c r="A383" s="649"/>
      <c r="B383" s="652"/>
      <c r="C383" s="332" t="s">
        <v>123</v>
      </c>
      <c r="D383" s="5"/>
      <c r="E383" s="254"/>
      <c r="F383" s="502"/>
      <c r="G383" s="5"/>
      <c r="H383" s="147"/>
      <c r="I383" s="147"/>
      <c r="J383" s="148"/>
      <c r="K383" s="344"/>
    </row>
    <row r="384" spans="1:16384" s="102" customFormat="1" ht="63">
      <c r="A384" s="649"/>
      <c r="B384" s="652"/>
      <c r="C384" s="353" t="s">
        <v>338</v>
      </c>
      <c r="D384" s="5">
        <v>100</v>
      </c>
      <c r="E384" s="254">
        <v>93</v>
      </c>
      <c r="F384" s="486">
        <f t="shared" si="57"/>
        <v>93</v>
      </c>
      <c r="G384" s="5" t="s">
        <v>6</v>
      </c>
      <c r="H384" s="147"/>
      <c r="I384" s="147"/>
      <c r="J384" s="148"/>
      <c r="K384" s="344"/>
    </row>
    <row r="385" spans="1:86" s="102" customFormat="1" ht="63">
      <c r="A385" s="649"/>
      <c r="B385" s="652"/>
      <c r="C385" s="353" t="s">
        <v>321</v>
      </c>
      <c r="D385" s="487">
        <v>45</v>
      </c>
      <c r="E385" s="491">
        <v>52</v>
      </c>
      <c r="F385" s="486">
        <f t="shared" si="57"/>
        <v>115.55555555555554</v>
      </c>
      <c r="G385" s="5" t="s">
        <v>6</v>
      </c>
      <c r="H385" s="147"/>
      <c r="I385" s="147"/>
      <c r="J385" s="148"/>
      <c r="K385" s="344"/>
    </row>
    <row r="386" spans="1:86" s="102" customFormat="1">
      <c r="A386" s="649"/>
      <c r="B386" s="652"/>
      <c r="C386" s="361" t="s">
        <v>112</v>
      </c>
      <c r="D386" s="487"/>
      <c r="E386" s="491"/>
      <c r="F386" s="486"/>
      <c r="G386" s="5"/>
      <c r="H386" s="147"/>
      <c r="I386" s="147"/>
      <c r="J386" s="148"/>
      <c r="K386" s="344"/>
    </row>
    <row r="387" spans="1:86" s="102" customFormat="1" ht="63.75" thickBot="1">
      <c r="A387" s="649"/>
      <c r="B387" s="653"/>
      <c r="C387" s="52" t="s">
        <v>341</v>
      </c>
      <c r="D387" s="20">
        <v>95</v>
      </c>
      <c r="E387" s="21">
        <v>92.3</v>
      </c>
      <c r="F387" s="53">
        <f t="shared" ref="F387" si="58">IF(E387/D387*100&gt;130,130,E387/D387*100)</f>
        <v>97.157894736842096</v>
      </c>
      <c r="G387" s="20" t="s">
        <v>6</v>
      </c>
      <c r="H387" s="149"/>
      <c r="I387" s="149"/>
      <c r="J387" s="150"/>
      <c r="K387" s="349"/>
    </row>
    <row r="388" spans="1:86" s="102" customFormat="1" ht="16.5" thickBot="1">
      <c r="A388" s="650"/>
      <c r="B388" s="479" t="s">
        <v>23</v>
      </c>
      <c r="C388" s="101" t="s">
        <v>225</v>
      </c>
      <c r="D388" s="484" t="s">
        <v>11</v>
      </c>
      <c r="E388" s="330"/>
      <c r="F388" s="484" t="s">
        <v>10</v>
      </c>
      <c r="G388" s="495">
        <f>SUM(F380:F387)/5</f>
        <v>101.13248857385598</v>
      </c>
      <c r="H388" s="150">
        <v>5011</v>
      </c>
      <c r="I388" s="150">
        <v>4994</v>
      </c>
      <c r="J388" s="150">
        <f>I388/H388*100</f>
        <v>99.660746358012375</v>
      </c>
      <c r="K388" s="178">
        <f>(J388+G388)/2</f>
        <v>100.39661746593418</v>
      </c>
    </row>
    <row r="389" spans="1:86">
      <c r="A389" s="648" t="s">
        <v>27</v>
      </c>
      <c r="B389" s="651" t="s">
        <v>105</v>
      </c>
      <c r="C389" s="322" t="s">
        <v>107</v>
      </c>
      <c r="D389" s="173"/>
      <c r="E389" s="174"/>
      <c r="F389" s="174"/>
      <c r="G389" s="175"/>
      <c r="H389" s="34"/>
      <c r="I389" s="34"/>
      <c r="J389" s="38"/>
      <c r="K389" s="176"/>
    </row>
    <row r="390" spans="1:86" ht="50.25" customHeight="1">
      <c r="A390" s="649"/>
      <c r="B390" s="652"/>
      <c r="C390" s="7" t="s">
        <v>325</v>
      </c>
      <c r="D390" s="502">
        <v>8</v>
      </c>
      <c r="E390" s="486">
        <v>3.2</v>
      </c>
      <c r="F390" s="486">
        <f>IF(D390/E390*100&gt;130,130,D390/E390*100)</f>
        <v>130</v>
      </c>
      <c r="G390" s="42"/>
      <c r="H390" s="35"/>
      <c r="I390" s="35"/>
      <c r="J390" s="39"/>
      <c r="K390" s="177"/>
    </row>
    <row r="391" spans="1:86" ht="47.25">
      <c r="A391" s="649"/>
      <c r="B391" s="652"/>
      <c r="C391" s="7" t="s">
        <v>326</v>
      </c>
      <c r="D391" s="8">
        <v>90</v>
      </c>
      <c r="E391" s="1">
        <v>94.1</v>
      </c>
      <c r="F391" s="486">
        <f>IF(E391/D391*100&gt;130,130,E391/D391*100)</f>
        <v>104.55555555555556</v>
      </c>
      <c r="G391" s="44" t="s">
        <v>8</v>
      </c>
      <c r="H391" s="35"/>
      <c r="I391" s="35"/>
      <c r="J391" s="39"/>
      <c r="K391" s="177"/>
    </row>
    <row r="392" spans="1:86" s="135" customFormat="1" ht="15" customHeight="1">
      <c r="A392" s="649"/>
      <c r="B392" s="652"/>
      <c r="C392" s="7" t="s">
        <v>108</v>
      </c>
      <c r="D392" s="13"/>
      <c r="E392" s="12"/>
      <c r="F392" s="1"/>
      <c r="G392" s="14"/>
      <c r="H392" s="35"/>
      <c r="I392" s="35"/>
      <c r="J392" s="39"/>
      <c r="K392" s="323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</row>
    <row r="393" spans="1:86" s="135" customFormat="1" ht="63">
      <c r="A393" s="649"/>
      <c r="B393" s="652"/>
      <c r="C393" s="7" t="s">
        <v>327</v>
      </c>
      <c r="D393" s="14">
        <v>100</v>
      </c>
      <c r="E393" s="9">
        <v>99.3</v>
      </c>
      <c r="F393" s="486">
        <f>IF(E393/D393*100&gt;130,130,E393/D393*100)</f>
        <v>99.3</v>
      </c>
      <c r="G393" s="14" t="s">
        <v>8</v>
      </c>
      <c r="H393" s="35"/>
      <c r="I393" s="35"/>
      <c r="J393" s="39"/>
      <c r="K393" s="323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</row>
    <row r="394" spans="1:86" ht="47.25" customHeight="1">
      <c r="A394" s="649"/>
      <c r="B394" s="652"/>
      <c r="C394" s="7" t="s">
        <v>321</v>
      </c>
      <c r="D394" s="8">
        <v>95</v>
      </c>
      <c r="E394" s="1">
        <v>87.9</v>
      </c>
      <c r="F394" s="486">
        <f t="shared" ref="F394" si="59">IF(E394/D394*100&gt;130,130,E394/D394*100)</f>
        <v>92.526315789473685</v>
      </c>
      <c r="G394" s="14" t="s">
        <v>8</v>
      </c>
      <c r="H394" s="35"/>
      <c r="I394" s="35"/>
      <c r="J394" s="39"/>
      <c r="K394" s="177"/>
    </row>
    <row r="395" spans="1:86">
      <c r="A395" s="649"/>
      <c r="B395" s="652"/>
      <c r="C395" s="11" t="s">
        <v>109</v>
      </c>
      <c r="D395" s="8"/>
      <c r="E395" s="10"/>
      <c r="F395" s="486"/>
      <c r="G395" s="14"/>
      <c r="H395" s="35"/>
      <c r="I395" s="35"/>
      <c r="J395" s="39"/>
      <c r="K395" s="177"/>
    </row>
    <row r="396" spans="1:86" ht="95.25" thickBot="1">
      <c r="A396" s="649"/>
      <c r="B396" s="668"/>
      <c r="C396" s="245" t="s">
        <v>328</v>
      </c>
      <c r="D396" s="53">
        <v>99.9</v>
      </c>
      <c r="E396" s="53">
        <v>99.8</v>
      </c>
      <c r="F396" s="53">
        <f t="shared" ref="F396" si="60">IF(E396/D396*100&gt;130,130,E396/D396*100)</f>
        <v>99.899899899899893</v>
      </c>
      <c r="G396" s="249" t="s">
        <v>8</v>
      </c>
      <c r="H396" s="35"/>
      <c r="I396" s="35"/>
      <c r="J396" s="39"/>
      <c r="K396" s="178"/>
    </row>
    <row r="397" spans="1:86" s="139" customFormat="1" ht="15.75" customHeight="1" thickBot="1">
      <c r="A397" s="650"/>
      <c r="B397" s="50" t="s">
        <v>7</v>
      </c>
      <c r="C397" s="99" t="s">
        <v>225</v>
      </c>
      <c r="D397" s="51" t="s">
        <v>9</v>
      </c>
      <c r="E397" s="113" t="s">
        <v>8</v>
      </c>
      <c r="F397" s="600" t="s">
        <v>8</v>
      </c>
      <c r="G397" s="126">
        <f>(SUM(F389:F396))/5</f>
        <v>105.25635424898583</v>
      </c>
      <c r="H397" s="36">
        <v>5810</v>
      </c>
      <c r="I397" s="610">
        <v>5861</v>
      </c>
      <c r="J397" s="41">
        <f>I397/H397*100</f>
        <v>100.87779690189329</v>
      </c>
      <c r="K397" s="178">
        <f>(J397+G397)/2</f>
        <v>103.06707557543956</v>
      </c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</row>
    <row r="398" spans="1:86" s="135" customFormat="1" ht="15" customHeight="1">
      <c r="A398" s="648" t="s">
        <v>28</v>
      </c>
      <c r="B398" s="651" t="s">
        <v>106</v>
      </c>
      <c r="C398" s="7" t="s">
        <v>107</v>
      </c>
      <c r="D398" s="29"/>
      <c r="E398" s="486"/>
      <c r="F398" s="486"/>
      <c r="G398" s="43"/>
      <c r="H398" s="35"/>
      <c r="I398" s="35"/>
      <c r="J398" s="39"/>
      <c r="K398" s="323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</row>
    <row r="399" spans="1:86" s="135" customFormat="1" ht="63">
      <c r="A399" s="649"/>
      <c r="B399" s="652"/>
      <c r="C399" s="7" t="s">
        <v>329</v>
      </c>
      <c r="D399" s="29">
        <v>7</v>
      </c>
      <c r="E399" s="486">
        <v>4.7</v>
      </c>
      <c r="F399" s="486">
        <f>IF(D399/E399*100&gt;130,130,D399/E399*100)</f>
        <v>130</v>
      </c>
      <c r="G399" s="44" t="s">
        <v>8</v>
      </c>
      <c r="H399" s="35"/>
      <c r="I399" s="35"/>
      <c r="J399" s="39"/>
      <c r="K399" s="323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</row>
    <row r="400" spans="1:86" s="135" customFormat="1" ht="47.25">
      <c r="A400" s="649"/>
      <c r="B400" s="652"/>
      <c r="C400" s="7" t="s">
        <v>326</v>
      </c>
      <c r="D400" s="8">
        <v>70</v>
      </c>
      <c r="E400" s="1">
        <v>77.5</v>
      </c>
      <c r="F400" s="486">
        <f>IF(E400/D400*100&gt;130,130,E400/D400*100)</f>
        <v>110.71428571428572</v>
      </c>
      <c r="G400" s="44" t="s">
        <v>8</v>
      </c>
      <c r="H400" s="35"/>
      <c r="I400" s="35"/>
      <c r="J400" s="39"/>
      <c r="K400" s="323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</row>
    <row r="401" spans="1:86" s="135" customFormat="1" ht="15" customHeight="1">
      <c r="A401" s="649"/>
      <c r="B401" s="652"/>
      <c r="C401" s="7" t="s">
        <v>108</v>
      </c>
      <c r="D401" s="13"/>
      <c r="E401" s="12"/>
      <c r="F401" s="1"/>
      <c r="G401" s="14"/>
      <c r="H401" s="35"/>
      <c r="I401" s="35"/>
      <c r="J401" s="39"/>
      <c r="K401" s="323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</row>
    <row r="402" spans="1:86" s="135" customFormat="1" ht="47.25">
      <c r="A402" s="649"/>
      <c r="B402" s="652"/>
      <c r="C402" s="7" t="s">
        <v>319</v>
      </c>
      <c r="D402" s="14">
        <v>100</v>
      </c>
      <c r="E402" s="9">
        <v>99.6</v>
      </c>
      <c r="F402" s="486">
        <f>IF(E402/D402*100&gt;130,130,E402/D402*100)</f>
        <v>99.6</v>
      </c>
      <c r="G402" s="14" t="s">
        <v>8</v>
      </c>
      <c r="H402" s="35"/>
      <c r="I402" s="35"/>
      <c r="J402" s="39"/>
      <c r="K402" s="323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</row>
    <row r="403" spans="1:86" s="135" customFormat="1" ht="45.75" customHeight="1">
      <c r="A403" s="649"/>
      <c r="B403" s="652"/>
      <c r="C403" s="7" t="s">
        <v>321</v>
      </c>
      <c r="D403" s="8">
        <v>95</v>
      </c>
      <c r="E403" s="1">
        <v>94.1</v>
      </c>
      <c r="F403" s="486">
        <f>IF(E403/D403*100&gt;130,130,E403/D403*100)</f>
        <v>99.052631578947356</v>
      </c>
      <c r="G403" s="14" t="s">
        <v>8</v>
      </c>
      <c r="H403" s="35"/>
      <c r="I403" s="35"/>
      <c r="J403" s="39"/>
      <c r="K403" s="323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</row>
    <row r="404" spans="1:86" s="135" customFormat="1">
      <c r="A404" s="649"/>
      <c r="B404" s="652"/>
      <c r="C404" s="11" t="s">
        <v>110</v>
      </c>
      <c r="D404" s="8"/>
      <c r="E404" s="10"/>
      <c r="F404" s="486"/>
      <c r="G404" s="14"/>
      <c r="H404" s="35"/>
      <c r="I404" s="35"/>
      <c r="J404" s="39"/>
      <c r="K404" s="323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</row>
    <row r="405" spans="1:86" s="135" customFormat="1" ht="94.5">
      <c r="A405" s="649"/>
      <c r="B405" s="652"/>
      <c r="C405" s="324" t="s">
        <v>379</v>
      </c>
      <c r="D405" s="14">
        <v>95</v>
      </c>
      <c r="E405" s="24">
        <v>54.9</v>
      </c>
      <c r="F405" s="486">
        <f>IF(E405/D405*100&gt;130,130,E405/D405*100)</f>
        <v>57.78947368421052</v>
      </c>
      <c r="G405" s="14" t="s">
        <v>8</v>
      </c>
      <c r="H405" s="35"/>
      <c r="I405" s="35"/>
      <c r="J405" s="39"/>
      <c r="K405" s="323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</row>
    <row r="406" spans="1:86" s="135" customFormat="1">
      <c r="A406" s="649"/>
      <c r="B406" s="652"/>
      <c r="C406" s="28" t="s">
        <v>423</v>
      </c>
      <c r="D406" s="9"/>
      <c r="E406" s="15"/>
      <c r="F406" s="9"/>
      <c r="G406" s="14"/>
      <c r="H406" s="35"/>
      <c r="I406" s="35"/>
      <c r="J406" s="39"/>
      <c r="K406" s="323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</row>
    <row r="407" spans="1:86" s="135" customFormat="1" ht="32.25" thickBot="1">
      <c r="A407" s="649"/>
      <c r="B407" s="653"/>
      <c r="C407" s="81" t="s">
        <v>322</v>
      </c>
      <c r="D407" s="57">
        <v>10</v>
      </c>
      <c r="E407" s="58" t="s">
        <v>131</v>
      </c>
      <c r="F407" s="53">
        <f>IF(D407/E407*100&gt;130,130,D407/E407*100)</f>
        <v>125</v>
      </c>
      <c r="G407" s="249" t="s">
        <v>8</v>
      </c>
      <c r="H407" s="55"/>
      <c r="I407" s="55"/>
      <c r="J407" s="54"/>
      <c r="K407" s="198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</row>
    <row r="408" spans="1:86" s="135" customFormat="1" ht="15.75" customHeight="1" thickBot="1">
      <c r="A408" s="650"/>
      <c r="B408" s="479" t="s">
        <v>7</v>
      </c>
      <c r="C408" s="325" t="s">
        <v>225</v>
      </c>
      <c r="D408" s="484" t="s">
        <v>11</v>
      </c>
      <c r="E408" s="326" t="s">
        <v>11</v>
      </c>
      <c r="F408" s="601" t="s">
        <v>10</v>
      </c>
      <c r="G408" s="126">
        <f>(SUM(F398:F407))/6</f>
        <v>103.69273182957393</v>
      </c>
      <c r="H408" s="55">
        <v>5921</v>
      </c>
      <c r="I408" s="55">
        <v>5820</v>
      </c>
      <c r="J408" s="54">
        <f>I408/H408*100</f>
        <v>98.294207059618316</v>
      </c>
      <c r="K408" s="178">
        <f>(J408+G408)/2</f>
        <v>100.99346944459612</v>
      </c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</row>
    <row r="409" spans="1:86">
      <c r="A409" s="648" t="s">
        <v>125</v>
      </c>
      <c r="B409" s="651" t="s">
        <v>354</v>
      </c>
      <c r="C409" s="7" t="s">
        <v>107</v>
      </c>
      <c r="D409" s="29"/>
      <c r="E409" s="486"/>
      <c r="F409" s="486"/>
      <c r="G409" s="46"/>
      <c r="H409" s="35"/>
      <c r="I409" s="35"/>
      <c r="J409" s="40"/>
      <c r="K409" s="177"/>
    </row>
    <row r="410" spans="1:86" ht="63">
      <c r="A410" s="649"/>
      <c r="B410" s="652"/>
      <c r="C410" s="7" t="s">
        <v>330</v>
      </c>
      <c r="D410" s="502">
        <v>6</v>
      </c>
      <c r="E410" s="486">
        <v>3.6</v>
      </c>
      <c r="F410" s="486">
        <f>IF(D410/E410*100&gt;130,130,D410/E410*100)</f>
        <v>130</v>
      </c>
      <c r="G410" s="45" t="s">
        <v>8</v>
      </c>
      <c r="H410" s="35"/>
      <c r="I410" s="35"/>
      <c r="J410" s="40"/>
      <c r="K410" s="177"/>
    </row>
    <row r="411" spans="1:86" ht="47.25">
      <c r="A411" s="649"/>
      <c r="B411" s="652"/>
      <c r="C411" s="7" t="s">
        <v>331</v>
      </c>
      <c r="D411" s="8">
        <v>60</v>
      </c>
      <c r="E411" s="1">
        <v>73.2</v>
      </c>
      <c r="F411" s="486">
        <f>IF(E411/D411*100&gt;130,130,E411/D411*100)</f>
        <v>122</v>
      </c>
      <c r="G411" s="47" t="s">
        <v>8</v>
      </c>
      <c r="H411" s="35"/>
      <c r="I411" s="35"/>
      <c r="J411" s="40"/>
      <c r="K411" s="177"/>
    </row>
    <row r="412" spans="1:86">
      <c r="A412" s="649"/>
      <c r="B412" s="652"/>
      <c r="C412" s="7" t="s">
        <v>108</v>
      </c>
      <c r="D412" s="13"/>
      <c r="E412" s="12"/>
      <c r="F412" s="1"/>
      <c r="G412" s="48"/>
      <c r="H412" s="35"/>
      <c r="I412" s="35"/>
      <c r="J412" s="40"/>
      <c r="K412" s="177"/>
    </row>
    <row r="413" spans="1:86" ht="63">
      <c r="A413" s="649"/>
      <c r="B413" s="652"/>
      <c r="C413" s="7" t="s">
        <v>327</v>
      </c>
      <c r="D413" s="14">
        <v>100</v>
      </c>
      <c r="E413" s="9">
        <v>99.9</v>
      </c>
      <c r="F413" s="486">
        <f t="shared" ref="F413:F414" si="61">IF(E413/D413*100&gt;130,130,E413/D413*100)</f>
        <v>99.9</v>
      </c>
      <c r="G413" s="45" t="s">
        <v>8</v>
      </c>
      <c r="H413" s="35"/>
      <c r="I413" s="35"/>
      <c r="J413" s="40"/>
      <c r="K413" s="177"/>
    </row>
    <row r="414" spans="1:86" ht="63">
      <c r="A414" s="649"/>
      <c r="B414" s="652"/>
      <c r="C414" s="7" t="s">
        <v>321</v>
      </c>
      <c r="D414" s="8">
        <v>95</v>
      </c>
      <c r="E414" s="1">
        <v>96.1</v>
      </c>
      <c r="F414" s="486">
        <f t="shared" si="61"/>
        <v>101.1578947368421</v>
      </c>
      <c r="G414" s="45" t="s">
        <v>8</v>
      </c>
      <c r="H414" s="35"/>
      <c r="I414" s="35"/>
      <c r="J414" s="40"/>
      <c r="K414" s="177"/>
    </row>
    <row r="415" spans="1:86">
      <c r="A415" s="649"/>
      <c r="B415" s="652"/>
      <c r="C415" s="11" t="s">
        <v>110</v>
      </c>
      <c r="D415" s="8"/>
      <c r="E415" s="10"/>
      <c r="F415" s="486"/>
      <c r="G415" s="45"/>
      <c r="H415" s="35"/>
      <c r="I415" s="35"/>
      <c r="J415" s="40"/>
      <c r="K415" s="177"/>
    </row>
    <row r="416" spans="1:86" ht="47.25" customHeight="1">
      <c r="A416" s="649"/>
      <c r="B416" s="652"/>
      <c r="C416" s="28" t="s">
        <v>324</v>
      </c>
      <c r="D416" s="19">
        <v>98</v>
      </c>
      <c r="E416" s="124" t="s">
        <v>404</v>
      </c>
      <c r="F416" s="486">
        <f t="shared" ref="F416:F418" si="62">IF(E416/D416*100&gt;130,130,E416/D416*100)</f>
        <v>99.336734693877546</v>
      </c>
      <c r="G416" s="49" t="s">
        <v>6</v>
      </c>
      <c r="H416" s="35"/>
      <c r="I416" s="35"/>
      <c r="J416" s="40"/>
      <c r="K416" s="177"/>
    </row>
    <row r="417" spans="1:86" ht="83.25" customHeight="1">
      <c r="A417" s="649"/>
      <c r="B417" s="652"/>
      <c r="C417" s="327" t="s">
        <v>332</v>
      </c>
      <c r="D417" s="19">
        <v>90</v>
      </c>
      <c r="E417" s="608">
        <v>94.3</v>
      </c>
      <c r="F417" s="602">
        <f t="shared" si="62"/>
        <v>104.77777777777777</v>
      </c>
      <c r="G417" s="49" t="s">
        <v>6</v>
      </c>
      <c r="H417" s="35"/>
      <c r="I417" s="35"/>
      <c r="J417" s="40"/>
      <c r="K417" s="177"/>
    </row>
    <row r="418" spans="1:86" ht="94.5">
      <c r="A418" s="649"/>
      <c r="B418" s="652"/>
      <c r="C418" s="327" t="s">
        <v>333</v>
      </c>
      <c r="D418" s="5">
        <v>80</v>
      </c>
      <c r="E418" s="124" t="s">
        <v>473</v>
      </c>
      <c r="F418" s="486">
        <f t="shared" si="62"/>
        <v>103.49999999999999</v>
      </c>
      <c r="G418" s="49" t="s">
        <v>6</v>
      </c>
      <c r="H418" s="35"/>
      <c r="I418" s="35"/>
      <c r="J418" s="40"/>
      <c r="K418" s="177"/>
    </row>
    <row r="419" spans="1:86">
      <c r="A419" s="649"/>
      <c r="B419" s="652"/>
      <c r="C419" s="28" t="s">
        <v>423</v>
      </c>
      <c r="D419" s="9"/>
      <c r="E419" s="15"/>
      <c r="F419" s="9"/>
      <c r="G419" s="5"/>
      <c r="H419" s="35"/>
      <c r="I419" s="35"/>
      <c r="J419" s="40"/>
      <c r="K419" s="177"/>
    </row>
    <row r="420" spans="1:86" ht="32.25" thickBot="1">
      <c r="A420" s="649"/>
      <c r="B420" s="328"/>
      <c r="C420" s="81" t="s">
        <v>323</v>
      </c>
      <c r="D420" s="57">
        <v>7</v>
      </c>
      <c r="E420" s="58" t="s">
        <v>474</v>
      </c>
      <c r="F420" s="53">
        <f>IF(D420/E420*100&gt;130,130,D420/E420*100)</f>
        <v>130</v>
      </c>
      <c r="G420" s="227" t="s">
        <v>6</v>
      </c>
      <c r="H420" s="55"/>
      <c r="I420" s="55"/>
      <c r="J420" s="59"/>
      <c r="K420" s="178"/>
    </row>
    <row r="421" spans="1:86" ht="16.5" thickBot="1">
      <c r="A421" s="650"/>
      <c r="B421" s="50" t="s">
        <v>7</v>
      </c>
      <c r="C421" s="329" t="s">
        <v>225</v>
      </c>
      <c r="D421" s="484" t="s">
        <v>11</v>
      </c>
      <c r="E421" s="330" t="s">
        <v>11</v>
      </c>
      <c r="F421" s="484" t="s">
        <v>10</v>
      </c>
      <c r="G421" s="370">
        <f>SUM(F409:F420)/8</f>
        <v>111.33405090106217</v>
      </c>
      <c r="H421" s="55">
        <v>1723</v>
      </c>
      <c r="I421" s="55">
        <v>1564</v>
      </c>
      <c r="J421" s="505">
        <f>I421/H421*100</f>
        <v>90.771909460243762</v>
      </c>
      <c r="K421" s="178">
        <f>(J421+G421)/2</f>
        <v>101.05298018065297</v>
      </c>
    </row>
    <row r="422" spans="1:86" s="429" customFormat="1" ht="47.25" customHeight="1">
      <c r="A422" s="657" t="s">
        <v>126</v>
      </c>
      <c r="B422" s="645" t="s">
        <v>111</v>
      </c>
      <c r="C422" s="612" t="s">
        <v>358</v>
      </c>
      <c r="D422" s="421">
        <v>100</v>
      </c>
      <c r="E422" s="422">
        <v>97.3</v>
      </c>
      <c r="F422" s="423">
        <f>IF(E422/D422*100&gt;130,130,E422/D422*100)</f>
        <v>97.3</v>
      </c>
      <c r="G422" s="424" t="s">
        <v>10</v>
      </c>
      <c r="H422" s="613"/>
      <c r="I422" s="613"/>
      <c r="J422" s="614"/>
      <c r="K422" s="615"/>
      <c r="L422" s="428"/>
      <c r="M422" s="428"/>
      <c r="N422" s="428"/>
      <c r="O422" s="428"/>
      <c r="P422" s="428"/>
      <c r="Q422" s="428"/>
      <c r="R422" s="428"/>
      <c r="S422" s="428"/>
      <c r="T422" s="428"/>
      <c r="U422" s="428"/>
      <c r="V422" s="428"/>
      <c r="W422" s="428"/>
      <c r="X422" s="428"/>
      <c r="Y422" s="428"/>
      <c r="Z422" s="428"/>
      <c r="AA422" s="428"/>
      <c r="AB422" s="428"/>
      <c r="AC422" s="428"/>
      <c r="AD422" s="428"/>
      <c r="AE422" s="428"/>
      <c r="AF422" s="428"/>
      <c r="AG422" s="428"/>
      <c r="AH422" s="428"/>
      <c r="AI422" s="428"/>
      <c r="AJ422" s="428"/>
      <c r="AK422" s="428"/>
      <c r="AL422" s="428"/>
      <c r="AM422" s="428"/>
      <c r="AN422" s="428"/>
      <c r="AO422" s="428"/>
      <c r="AP422" s="428"/>
      <c r="AQ422" s="428"/>
      <c r="AR422" s="428"/>
      <c r="AS422" s="428"/>
      <c r="AT422" s="428"/>
      <c r="AU422" s="428"/>
      <c r="AV422" s="428"/>
      <c r="AW422" s="428"/>
      <c r="AX422" s="428"/>
      <c r="AY422" s="428"/>
      <c r="AZ422" s="428"/>
      <c r="BA422" s="428"/>
      <c r="BB422" s="428"/>
      <c r="BC422" s="428"/>
      <c r="BD422" s="428"/>
      <c r="BE422" s="428"/>
      <c r="BF422" s="428"/>
      <c r="BG422" s="428"/>
      <c r="BH422" s="428"/>
      <c r="BI422" s="428"/>
      <c r="BJ422" s="428"/>
      <c r="BK422" s="428"/>
      <c r="BL422" s="428"/>
      <c r="BM422" s="428"/>
      <c r="BN422" s="428"/>
      <c r="BO422" s="428"/>
      <c r="BP422" s="428"/>
      <c r="BQ422" s="428"/>
      <c r="BR422" s="428"/>
      <c r="BS422" s="428"/>
      <c r="BT422" s="428"/>
      <c r="BU422" s="428"/>
      <c r="BV422" s="428"/>
      <c r="BW422" s="428"/>
      <c r="BX422" s="428"/>
      <c r="BY422" s="428"/>
      <c r="BZ422" s="428"/>
      <c r="CA422" s="428"/>
      <c r="CB422" s="428"/>
      <c r="CC422" s="428"/>
      <c r="CD422" s="428"/>
      <c r="CE422" s="428"/>
      <c r="CF422" s="428"/>
      <c r="CG422" s="428"/>
      <c r="CH422" s="428"/>
    </row>
    <row r="423" spans="1:86" s="429" customFormat="1" ht="32.25" customHeight="1">
      <c r="A423" s="658"/>
      <c r="B423" s="646"/>
      <c r="C423" s="430" t="s">
        <v>113</v>
      </c>
      <c r="D423" s="431"/>
      <c r="E423" s="432"/>
      <c r="F423" s="432"/>
      <c r="G423" s="433" t="s">
        <v>10</v>
      </c>
      <c r="H423" s="425"/>
      <c r="I423" s="425"/>
      <c r="J423" s="434"/>
      <c r="K423" s="435"/>
      <c r="L423" s="428"/>
      <c r="M423" s="428"/>
      <c r="N423" s="428"/>
      <c r="O423" s="428"/>
      <c r="P423" s="428"/>
      <c r="Q423" s="428"/>
      <c r="R423" s="428"/>
      <c r="S423" s="428"/>
      <c r="T423" s="428"/>
      <c r="U423" s="428"/>
      <c r="V423" s="428"/>
      <c r="W423" s="428"/>
      <c r="X423" s="428"/>
      <c r="Y423" s="428"/>
      <c r="Z423" s="428"/>
      <c r="AA423" s="428"/>
      <c r="AB423" s="428"/>
      <c r="AC423" s="428"/>
      <c r="AD423" s="428"/>
      <c r="AE423" s="428"/>
      <c r="AF423" s="428"/>
      <c r="AG423" s="428"/>
      <c r="AH423" s="428"/>
      <c r="AI423" s="428"/>
      <c r="AJ423" s="428"/>
      <c r="AK423" s="428"/>
      <c r="AL423" s="428"/>
      <c r="AM423" s="428"/>
      <c r="AN423" s="428"/>
      <c r="AO423" s="428"/>
      <c r="AP423" s="428"/>
      <c r="AQ423" s="428"/>
      <c r="AR423" s="428"/>
      <c r="AS423" s="428"/>
      <c r="AT423" s="428"/>
      <c r="AU423" s="428"/>
      <c r="AV423" s="428"/>
      <c r="AW423" s="428"/>
      <c r="AX423" s="428"/>
      <c r="AY423" s="428"/>
      <c r="AZ423" s="428"/>
      <c r="BA423" s="428"/>
      <c r="BB423" s="428"/>
      <c r="BC423" s="428"/>
      <c r="BD423" s="428"/>
      <c r="BE423" s="428"/>
      <c r="BF423" s="428"/>
      <c r="BG423" s="428"/>
      <c r="BH423" s="428"/>
      <c r="BI423" s="428"/>
      <c r="BJ423" s="428"/>
      <c r="BK423" s="428"/>
      <c r="BL423" s="428"/>
      <c r="BM423" s="428"/>
      <c r="BN423" s="428"/>
      <c r="BO423" s="428"/>
      <c r="BP423" s="428"/>
      <c r="BQ423" s="428"/>
      <c r="BR423" s="428"/>
      <c r="BS423" s="428"/>
      <c r="BT423" s="428"/>
      <c r="BU423" s="428"/>
      <c r="BV423" s="428"/>
      <c r="BW423" s="428"/>
      <c r="BX423" s="428"/>
      <c r="BY423" s="428"/>
      <c r="BZ423" s="428"/>
      <c r="CA423" s="428"/>
      <c r="CB423" s="428"/>
      <c r="CC423" s="428"/>
      <c r="CD423" s="428"/>
      <c r="CE423" s="428"/>
      <c r="CF423" s="428"/>
      <c r="CG423" s="428"/>
      <c r="CH423" s="428"/>
    </row>
    <row r="424" spans="1:86" s="429" customFormat="1" ht="63">
      <c r="A424" s="658"/>
      <c r="B424" s="646"/>
      <c r="C424" s="436" t="s">
        <v>359</v>
      </c>
      <c r="D424" s="431">
        <v>50</v>
      </c>
      <c r="E424" s="432">
        <v>31.4</v>
      </c>
      <c r="F424" s="432">
        <f>IF(E424/D424*100&gt;130,130,E424/D424*100)</f>
        <v>62.8</v>
      </c>
      <c r="G424" s="433" t="s">
        <v>10</v>
      </c>
      <c r="H424" s="425"/>
      <c r="I424" s="425"/>
      <c r="J424" s="434"/>
      <c r="K424" s="435"/>
      <c r="L424" s="428"/>
      <c r="M424" s="428"/>
      <c r="N424" s="428"/>
      <c r="O424" s="428"/>
      <c r="P424" s="428"/>
      <c r="Q424" s="428"/>
      <c r="R424" s="428"/>
      <c r="S424" s="428"/>
      <c r="T424" s="428"/>
      <c r="U424" s="428"/>
      <c r="V424" s="428"/>
      <c r="W424" s="428"/>
      <c r="X424" s="428"/>
      <c r="Y424" s="428"/>
      <c r="Z424" s="428"/>
      <c r="AA424" s="428"/>
      <c r="AB424" s="428"/>
      <c r="AC424" s="428"/>
      <c r="AD424" s="428"/>
      <c r="AE424" s="428"/>
      <c r="AF424" s="428"/>
      <c r="AG424" s="428"/>
      <c r="AH424" s="428"/>
      <c r="AI424" s="428"/>
      <c r="AJ424" s="428"/>
      <c r="AK424" s="428"/>
      <c r="AL424" s="428"/>
      <c r="AM424" s="428"/>
      <c r="AN424" s="428"/>
      <c r="AO424" s="428"/>
      <c r="AP424" s="428"/>
      <c r="AQ424" s="428"/>
      <c r="AR424" s="428"/>
      <c r="AS424" s="428"/>
      <c r="AT424" s="428"/>
      <c r="AU424" s="428"/>
      <c r="AV424" s="428"/>
      <c r="AW424" s="428"/>
      <c r="AX424" s="428"/>
      <c r="AY424" s="428"/>
      <c r="AZ424" s="428"/>
      <c r="BA424" s="428"/>
      <c r="BB424" s="428"/>
      <c r="BC424" s="428"/>
      <c r="BD424" s="428"/>
      <c r="BE424" s="428"/>
      <c r="BF424" s="428"/>
      <c r="BG424" s="428"/>
      <c r="BH424" s="428"/>
      <c r="BI424" s="428"/>
      <c r="BJ424" s="428"/>
      <c r="BK424" s="428"/>
      <c r="BL424" s="428"/>
      <c r="BM424" s="428"/>
      <c r="BN424" s="428"/>
      <c r="BO424" s="428"/>
      <c r="BP424" s="428"/>
      <c r="BQ424" s="428"/>
      <c r="BR424" s="428"/>
      <c r="BS424" s="428"/>
      <c r="BT424" s="428"/>
      <c r="BU424" s="428"/>
      <c r="BV424" s="428"/>
      <c r="BW424" s="428"/>
      <c r="BX424" s="428"/>
      <c r="BY424" s="428"/>
      <c r="BZ424" s="428"/>
      <c r="CA424" s="428"/>
      <c r="CB424" s="428"/>
      <c r="CC424" s="428"/>
      <c r="CD424" s="428"/>
      <c r="CE424" s="428"/>
      <c r="CF424" s="428"/>
      <c r="CG424" s="428"/>
      <c r="CH424" s="428"/>
    </row>
    <row r="425" spans="1:86" s="429" customFormat="1" ht="31.5" customHeight="1">
      <c r="A425" s="658"/>
      <c r="B425" s="646"/>
      <c r="C425" s="436" t="s">
        <v>362</v>
      </c>
      <c r="D425" s="431"/>
      <c r="E425" s="432"/>
      <c r="F425" s="432"/>
      <c r="G425" s="433"/>
      <c r="H425" s="425"/>
      <c r="I425" s="425"/>
      <c r="J425" s="434"/>
      <c r="K425" s="435"/>
      <c r="L425" s="428"/>
      <c r="M425" s="428"/>
      <c r="N425" s="428"/>
      <c r="O425" s="428"/>
      <c r="P425" s="428"/>
      <c r="Q425" s="428"/>
      <c r="R425" s="428"/>
      <c r="S425" s="428"/>
      <c r="T425" s="428"/>
      <c r="U425" s="428"/>
      <c r="V425" s="428"/>
      <c r="W425" s="428"/>
      <c r="X425" s="428"/>
      <c r="Y425" s="428"/>
      <c r="Z425" s="428"/>
      <c r="AA425" s="428"/>
      <c r="AB425" s="428"/>
      <c r="AC425" s="428"/>
      <c r="AD425" s="428"/>
      <c r="AE425" s="428"/>
      <c r="AF425" s="428"/>
      <c r="AG425" s="428"/>
      <c r="AH425" s="428"/>
      <c r="AI425" s="428"/>
      <c r="AJ425" s="428"/>
      <c r="AK425" s="428"/>
      <c r="AL425" s="428"/>
      <c r="AM425" s="428"/>
      <c r="AN425" s="428"/>
      <c r="AO425" s="428"/>
      <c r="AP425" s="428"/>
      <c r="AQ425" s="428"/>
      <c r="AR425" s="428"/>
      <c r="AS425" s="428"/>
      <c r="AT425" s="428"/>
      <c r="AU425" s="428"/>
      <c r="AV425" s="428"/>
      <c r="AW425" s="428"/>
      <c r="AX425" s="428"/>
      <c r="AY425" s="428"/>
      <c r="AZ425" s="428"/>
      <c r="BA425" s="428"/>
      <c r="BB425" s="428"/>
      <c r="BC425" s="428"/>
      <c r="BD425" s="428"/>
      <c r="BE425" s="428"/>
      <c r="BF425" s="428"/>
      <c r="BG425" s="428"/>
      <c r="BH425" s="428"/>
      <c r="BI425" s="428"/>
      <c r="BJ425" s="428"/>
      <c r="BK425" s="428"/>
      <c r="BL425" s="428"/>
      <c r="BM425" s="428"/>
      <c r="BN425" s="428"/>
      <c r="BO425" s="428"/>
      <c r="BP425" s="428"/>
      <c r="BQ425" s="428"/>
      <c r="BR425" s="428"/>
      <c r="BS425" s="428"/>
      <c r="BT425" s="428"/>
      <c r="BU425" s="428"/>
      <c r="BV425" s="428"/>
      <c r="BW425" s="428"/>
      <c r="BX425" s="428"/>
      <c r="BY425" s="428"/>
      <c r="BZ425" s="428"/>
      <c r="CA425" s="428"/>
      <c r="CB425" s="428"/>
      <c r="CC425" s="428"/>
      <c r="CD425" s="428"/>
      <c r="CE425" s="428"/>
      <c r="CF425" s="428"/>
      <c r="CG425" s="428"/>
      <c r="CH425" s="428"/>
    </row>
    <row r="426" spans="1:86" s="429" customFormat="1">
      <c r="A426" s="658"/>
      <c r="B426" s="646"/>
      <c r="C426" s="430" t="s">
        <v>114</v>
      </c>
      <c r="D426" s="437"/>
      <c r="E426" s="438"/>
      <c r="F426" s="432"/>
      <c r="G426" s="439"/>
      <c r="H426" s="425"/>
      <c r="I426" s="425"/>
      <c r="J426" s="434"/>
      <c r="K426" s="435"/>
      <c r="L426" s="428"/>
      <c r="M426" s="428"/>
      <c r="N426" s="428"/>
      <c r="O426" s="428"/>
      <c r="P426" s="428"/>
      <c r="Q426" s="428"/>
      <c r="R426" s="428"/>
      <c r="S426" s="428"/>
      <c r="T426" s="428"/>
      <c r="U426" s="428"/>
      <c r="V426" s="428"/>
      <c r="W426" s="428"/>
      <c r="X426" s="428"/>
      <c r="Y426" s="428"/>
      <c r="Z426" s="428"/>
      <c r="AA426" s="428"/>
      <c r="AB426" s="428"/>
      <c r="AC426" s="428"/>
      <c r="AD426" s="428"/>
      <c r="AE426" s="428"/>
      <c r="AF426" s="428"/>
      <c r="AG426" s="428"/>
      <c r="AH426" s="428"/>
      <c r="AI426" s="428"/>
      <c r="AJ426" s="428"/>
      <c r="AK426" s="428"/>
      <c r="AL426" s="428"/>
      <c r="AM426" s="428"/>
      <c r="AN426" s="428"/>
      <c r="AO426" s="428"/>
      <c r="AP426" s="428"/>
      <c r="AQ426" s="428"/>
      <c r="AR426" s="428"/>
      <c r="AS426" s="428"/>
      <c r="AT426" s="428"/>
      <c r="AU426" s="428"/>
      <c r="AV426" s="428"/>
      <c r="AW426" s="428"/>
      <c r="AX426" s="428"/>
      <c r="AY426" s="428"/>
      <c r="AZ426" s="428"/>
      <c r="BA426" s="428"/>
      <c r="BB426" s="428"/>
      <c r="BC426" s="428"/>
      <c r="BD426" s="428"/>
      <c r="BE426" s="428"/>
      <c r="BF426" s="428"/>
      <c r="BG426" s="428"/>
      <c r="BH426" s="428"/>
      <c r="BI426" s="428"/>
      <c r="BJ426" s="428"/>
      <c r="BK426" s="428"/>
      <c r="BL426" s="428"/>
      <c r="BM426" s="428"/>
      <c r="BN426" s="428"/>
      <c r="BO426" s="428"/>
      <c r="BP426" s="428"/>
      <c r="BQ426" s="428"/>
      <c r="BR426" s="428"/>
      <c r="BS426" s="428"/>
      <c r="BT426" s="428"/>
      <c r="BU426" s="428"/>
      <c r="BV426" s="428"/>
      <c r="BW426" s="428"/>
      <c r="BX426" s="428"/>
      <c r="BY426" s="428"/>
      <c r="BZ426" s="428"/>
      <c r="CA426" s="428"/>
      <c r="CB426" s="428"/>
      <c r="CC426" s="428"/>
      <c r="CD426" s="428"/>
      <c r="CE426" s="428"/>
      <c r="CF426" s="428"/>
      <c r="CG426" s="428"/>
      <c r="CH426" s="428"/>
    </row>
    <row r="427" spans="1:86" s="429" customFormat="1">
      <c r="A427" s="658"/>
      <c r="B427" s="646"/>
      <c r="C427" s="430" t="s">
        <v>363</v>
      </c>
      <c r="D427" s="437">
        <v>100</v>
      </c>
      <c r="E427" s="438">
        <v>95.6</v>
      </c>
      <c r="F427" s="432">
        <f>IF(E427/D427*100&gt;130,130,E427/D427*100)</f>
        <v>95.6</v>
      </c>
      <c r="G427" s="440" t="s">
        <v>8</v>
      </c>
      <c r="H427" s="425"/>
      <c r="I427" s="425"/>
      <c r="J427" s="434"/>
      <c r="K427" s="435"/>
      <c r="L427" s="428"/>
      <c r="M427" s="428"/>
      <c r="N427" s="428"/>
      <c r="O427" s="428"/>
      <c r="P427" s="428"/>
      <c r="Q427" s="428"/>
      <c r="R427" s="428"/>
      <c r="S427" s="428"/>
      <c r="T427" s="428"/>
      <c r="U427" s="428"/>
      <c r="V427" s="428"/>
      <c r="W427" s="428"/>
      <c r="X427" s="428"/>
      <c r="Y427" s="428"/>
      <c r="Z427" s="428"/>
      <c r="AA427" s="428"/>
      <c r="AB427" s="428"/>
      <c r="AC427" s="428"/>
      <c r="AD427" s="428"/>
      <c r="AE427" s="428"/>
      <c r="AF427" s="428"/>
      <c r="AG427" s="428"/>
      <c r="AH427" s="428"/>
      <c r="AI427" s="428"/>
      <c r="AJ427" s="428"/>
      <c r="AK427" s="428"/>
      <c r="AL427" s="428"/>
      <c r="AM427" s="428"/>
      <c r="AN427" s="428"/>
      <c r="AO427" s="428"/>
      <c r="AP427" s="428"/>
      <c r="AQ427" s="428"/>
      <c r="AR427" s="428"/>
      <c r="AS427" s="428"/>
      <c r="AT427" s="428"/>
      <c r="AU427" s="428"/>
      <c r="AV427" s="428"/>
      <c r="AW427" s="428"/>
      <c r="AX427" s="428"/>
      <c r="AY427" s="428"/>
      <c r="AZ427" s="428"/>
      <c r="BA427" s="428"/>
      <c r="BB427" s="428"/>
      <c r="BC427" s="428"/>
      <c r="BD427" s="428"/>
      <c r="BE427" s="428"/>
      <c r="BF427" s="428"/>
      <c r="BG427" s="428"/>
      <c r="BH427" s="428"/>
      <c r="BI427" s="428"/>
      <c r="BJ427" s="428"/>
      <c r="BK427" s="428"/>
      <c r="BL427" s="428"/>
      <c r="BM427" s="428"/>
      <c r="BN427" s="428"/>
      <c r="BO427" s="428"/>
      <c r="BP427" s="428"/>
      <c r="BQ427" s="428"/>
      <c r="BR427" s="428"/>
      <c r="BS427" s="428"/>
      <c r="BT427" s="428"/>
      <c r="BU427" s="428"/>
      <c r="BV427" s="428"/>
      <c r="BW427" s="428"/>
      <c r="BX427" s="428"/>
      <c r="BY427" s="428"/>
      <c r="BZ427" s="428"/>
      <c r="CA427" s="428"/>
      <c r="CB427" s="428"/>
      <c r="CC427" s="428"/>
      <c r="CD427" s="428"/>
      <c r="CE427" s="428"/>
      <c r="CF427" s="428"/>
      <c r="CG427" s="428"/>
      <c r="CH427" s="428"/>
    </row>
    <row r="428" spans="1:86" s="429" customFormat="1" ht="30.75" customHeight="1">
      <c r="A428" s="658"/>
      <c r="B428" s="646"/>
      <c r="C428" s="430" t="s">
        <v>364</v>
      </c>
      <c r="D428" s="431">
        <v>70</v>
      </c>
      <c r="E428" s="431">
        <v>74.3</v>
      </c>
      <c r="F428" s="432">
        <f>IF(E428/D428*100&gt;130,130,E428/D428*100)</f>
        <v>106.14285714285714</v>
      </c>
      <c r="G428" s="440" t="s">
        <v>8</v>
      </c>
      <c r="H428" s="425"/>
      <c r="I428" s="425"/>
      <c r="J428" s="434"/>
      <c r="K428" s="435"/>
      <c r="L428" s="428"/>
      <c r="M428" s="428"/>
      <c r="N428" s="428"/>
      <c r="O428" s="428"/>
      <c r="P428" s="428"/>
      <c r="Q428" s="428"/>
      <c r="R428" s="428"/>
      <c r="S428" s="428"/>
      <c r="T428" s="428"/>
      <c r="U428" s="428"/>
      <c r="V428" s="428"/>
      <c r="W428" s="428"/>
      <c r="X428" s="428"/>
      <c r="Y428" s="428"/>
      <c r="Z428" s="428"/>
      <c r="AA428" s="428"/>
      <c r="AB428" s="428"/>
      <c r="AC428" s="428"/>
      <c r="AD428" s="428"/>
      <c r="AE428" s="428"/>
      <c r="AF428" s="428"/>
      <c r="AG428" s="428"/>
      <c r="AH428" s="428"/>
      <c r="AI428" s="428"/>
      <c r="AJ428" s="428"/>
      <c r="AK428" s="428"/>
      <c r="AL428" s="428"/>
      <c r="AM428" s="428"/>
      <c r="AN428" s="428"/>
      <c r="AO428" s="428"/>
      <c r="AP428" s="428"/>
      <c r="AQ428" s="428"/>
      <c r="AR428" s="428"/>
      <c r="AS428" s="428"/>
      <c r="AT428" s="428"/>
      <c r="AU428" s="428"/>
      <c r="AV428" s="428"/>
      <c r="AW428" s="428"/>
      <c r="AX428" s="428"/>
      <c r="AY428" s="428"/>
      <c r="AZ428" s="428"/>
      <c r="BA428" s="428"/>
      <c r="BB428" s="428"/>
      <c r="BC428" s="428"/>
      <c r="BD428" s="428"/>
      <c r="BE428" s="428"/>
      <c r="BF428" s="428"/>
      <c r="BG428" s="428"/>
      <c r="BH428" s="428"/>
      <c r="BI428" s="428"/>
      <c r="BJ428" s="428"/>
      <c r="BK428" s="428"/>
      <c r="BL428" s="428"/>
      <c r="BM428" s="428"/>
      <c r="BN428" s="428"/>
      <c r="BO428" s="428"/>
      <c r="BP428" s="428"/>
      <c r="BQ428" s="428"/>
      <c r="BR428" s="428"/>
      <c r="BS428" s="428"/>
      <c r="BT428" s="428"/>
      <c r="BU428" s="428"/>
      <c r="BV428" s="428"/>
      <c r="BW428" s="428"/>
      <c r="BX428" s="428"/>
      <c r="BY428" s="428"/>
      <c r="BZ428" s="428"/>
      <c r="CA428" s="428"/>
      <c r="CB428" s="428"/>
      <c r="CC428" s="428"/>
      <c r="CD428" s="428"/>
      <c r="CE428" s="428"/>
      <c r="CF428" s="428"/>
      <c r="CG428" s="428"/>
      <c r="CH428" s="428"/>
    </row>
    <row r="429" spans="1:86" s="429" customFormat="1">
      <c r="A429" s="658"/>
      <c r="B429" s="801"/>
      <c r="C429" s="538" t="s">
        <v>116</v>
      </c>
      <c r="D429" s="431"/>
      <c r="E429" s="442"/>
      <c r="F429" s="432"/>
      <c r="G429" s="440"/>
      <c r="H429" s="537"/>
      <c r="I429" s="425"/>
      <c r="J429" s="434"/>
      <c r="K429" s="616"/>
      <c r="L429" s="428"/>
      <c r="M429" s="428"/>
      <c r="N429" s="428"/>
      <c r="O429" s="428"/>
      <c r="P429" s="428"/>
      <c r="Q429" s="428"/>
      <c r="R429" s="428"/>
      <c r="S429" s="428"/>
      <c r="T429" s="428"/>
      <c r="U429" s="428"/>
      <c r="V429" s="428"/>
      <c r="W429" s="428"/>
      <c r="X429" s="428"/>
      <c r="Y429" s="428"/>
      <c r="Z429" s="428"/>
      <c r="AA429" s="428"/>
      <c r="AB429" s="428"/>
      <c r="AC429" s="428"/>
      <c r="AD429" s="428"/>
      <c r="AE429" s="428"/>
      <c r="AF429" s="428"/>
      <c r="AG429" s="428"/>
      <c r="AH429" s="428"/>
      <c r="AI429" s="428"/>
      <c r="AJ429" s="428"/>
      <c r="AK429" s="428"/>
      <c r="AL429" s="428"/>
      <c r="AM429" s="428"/>
      <c r="AN429" s="428"/>
      <c r="AO429" s="428"/>
      <c r="AP429" s="428"/>
      <c r="AQ429" s="428"/>
      <c r="AR429" s="428"/>
      <c r="AS429" s="428"/>
      <c r="AT429" s="428"/>
      <c r="AU429" s="428"/>
      <c r="AV429" s="428"/>
      <c r="AW429" s="428"/>
      <c r="AX429" s="428"/>
      <c r="AY429" s="428"/>
      <c r="AZ429" s="428"/>
      <c r="BA429" s="428"/>
      <c r="BB429" s="428"/>
      <c r="BC429" s="428"/>
      <c r="BD429" s="428"/>
      <c r="BE429" s="428"/>
      <c r="BF429" s="428"/>
      <c r="BG429" s="428"/>
      <c r="BH429" s="428"/>
      <c r="BI429" s="428"/>
      <c r="BJ429" s="428"/>
      <c r="BK429" s="428"/>
      <c r="BL429" s="428"/>
      <c r="BM429" s="428"/>
      <c r="BN429" s="428"/>
      <c r="BO429" s="428"/>
      <c r="BP429" s="428"/>
      <c r="BQ429" s="428"/>
      <c r="BR429" s="428"/>
      <c r="BS429" s="428"/>
      <c r="BT429" s="428"/>
      <c r="BU429" s="428"/>
      <c r="BV429" s="428"/>
      <c r="BW429" s="428"/>
      <c r="BX429" s="428"/>
      <c r="BY429" s="428"/>
      <c r="BZ429" s="428"/>
      <c r="CA429" s="428"/>
      <c r="CB429" s="428"/>
      <c r="CC429" s="428"/>
      <c r="CD429" s="428"/>
      <c r="CE429" s="428"/>
      <c r="CF429" s="428"/>
      <c r="CG429" s="428"/>
      <c r="CH429" s="428"/>
    </row>
    <row r="430" spans="1:86" s="429" customFormat="1" ht="42.75" customHeight="1">
      <c r="A430" s="658"/>
      <c r="B430" s="801"/>
      <c r="C430" s="436" t="s">
        <v>365</v>
      </c>
      <c r="D430" s="431">
        <v>80</v>
      </c>
      <c r="E430" s="112">
        <v>95.5</v>
      </c>
      <c r="F430" s="432">
        <f>IF(E430/D430*100&gt;130,130,E430/D430*100)</f>
        <v>119.37500000000001</v>
      </c>
      <c r="G430" s="539" t="s">
        <v>10</v>
      </c>
      <c r="H430" s="540"/>
      <c r="I430" s="540"/>
      <c r="J430" s="426"/>
      <c r="K430" s="616"/>
      <c r="L430" s="428"/>
      <c r="M430" s="428"/>
      <c r="N430" s="428"/>
      <c r="O430" s="428"/>
      <c r="P430" s="428"/>
      <c r="Q430" s="428"/>
      <c r="R430" s="428"/>
      <c r="S430" s="428"/>
      <c r="T430" s="428"/>
      <c r="U430" s="428"/>
      <c r="V430" s="428"/>
      <c r="W430" s="428"/>
      <c r="X430" s="428"/>
      <c r="Y430" s="428"/>
      <c r="Z430" s="428"/>
      <c r="AA430" s="428"/>
      <c r="AB430" s="428"/>
      <c r="AC430" s="428"/>
      <c r="AD430" s="428"/>
      <c r="AE430" s="428"/>
      <c r="AF430" s="428"/>
      <c r="AG430" s="428"/>
      <c r="AH430" s="428"/>
      <c r="AI430" s="428"/>
      <c r="AJ430" s="428"/>
      <c r="AK430" s="428"/>
      <c r="AL430" s="428"/>
      <c r="AM430" s="428"/>
      <c r="AN430" s="428"/>
      <c r="AO430" s="428"/>
      <c r="AP430" s="428"/>
      <c r="AQ430" s="428"/>
      <c r="AR430" s="428"/>
      <c r="AS430" s="428"/>
      <c r="AT430" s="428"/>
      <c r="AU430" s="428"/>
      <c r="AV430" s="428"/>
      <c r="AW430" s="428"/>
      <c r="AX430" s="428"/>
      <c r="AY430" s="428"/>
      <c r="AZ430" s="428"/>
      <c r="BA430" s="428"/>
      <c r="BB430" s="428"/>
      <c r="BC430" s="428"/>
      <c r="BD430" s="428"/>
      <c r="BE430" s="428"/>
      <c r="BF430" s="428"/>
      <c r="BG430" s="428"/>
      <c r="BH430" s="428"/>
      <c r="BI430" s="428"/>
      <c r="BJ430" s="428"/>
      <c r="BK430" s="428"/>
      <c r="BL430" s="428"/>
      <c r="BM430" s="428"/>
      <c r="BN430" s="428"/>
      <c r="BO430" s="428"/>
      <c r="BP430" s="428"/>
      <c r="BQ430" s="428"/>
      <c r="BR430" s="428"/>
      <c r="BS430" s="428"/>
      <c r="BT430" s="428"/>
      <c r="BU430" s="428"/>
      <c r="BV430" s="428"/>
      <c r="BW430" s="428"/>
      <c r="BX430" s="428"/>
      <c r="BY430" s="428"/>
      <c r="BZ430" s="428"/>
      <c r="CA430" s="428"/>
      <c r="CB430" s="428"/>
      <c r="CC430" s="428"/>
      <c r="CD430" s="428"/>
      <c r="CE430" s="428"/>
      <c r="CF430" s="428"/>
      <c r="CG430" s="428"/>
      <c r="CH430" s="428"/>
    </row>
    <row r="431" spans="1:86" s="429" customFormat="1" ht="79.5" thickBot="1">
      <c r="A431" s="658"/>
      <c r="B431" s="647"/>
      <c r="C431" s="496" t="s">
        <v>380</v>
      </c>
      <c r="D431" s="497">
        <v>30</v>
      </c>
      <c r="E431" s="513">
        <v>37.9</v>
      </c>
      <c r="F431" s="607">
        <f>IF(E431/D431*100&gt;130,130,E431/D431*100)</f>
        <v>126.33333333333331</v>
      </c>
      <c r="G431" s="539" t="s">
        <v>10</v>
      </c>
      <c r="H431" s="443"/>
      <c r="I431" s="443"/>
      <c r="J431" s="444"/>
      <c r="K431" s="617"/>
      <c r="L431" s="428"/>
      <c r="M431" s="428"/>
      <c r="N431" s="428"/>
      <c r="O431" s="428"/>
      <c r="P431" s="428"/>
      <c r="Q431" s="428"/>
      <c r="R431" s="428"/>
      <c r="S431" s="428"/>
      <c r="T431" s="428"/>
      <c r="U431" s="428"/>
      <c r="V431" s="428"/>
      <c r="W431" s="428"/>
      <c r="X431" s="428"/>
      <c r="Y431" s="428"/>
      <c r="Z431" s="428"/>
      <c r="AA431" s="428"/>
      <c r="AB431" s="428"/>
      <c r="AC431" s="428"/>
      <c r="AD431" s="428"/>
      <c r="AE431" s="428"/>
      <c r="AF431" s="428"/>
      <c r="AG431" s="428"/>
      <c r="AH431" s="428"/>
      <c r="AI431" s="428"/>
      <c r="AJ431" s="428"/>
      <c r="AK431" s="428"/>
      <c r="AL431" s="428"/>
      <c r="AM431" s="428"/>
      <c r="AN431" s="428"/>
      <c r="AO431" s="428"/>
      <c r="AP431" s="428"/>
      <c r="AQ431" s="428"/>
      <c r="AR431" s="428"/>
      <c r="AS431" s="428"/>
      <c r="AT431" s="428"/>
      <c r="AU431" s="428"/>
      <c r="AV431" s="428"/>
      <c r="AW431" s="428"/>
      <c r="AX431" s="428"/>
      <c r="AY431" s="428"/>
      <c r="AZ431" s="428"/>
      <c r="BA431" s="428"/>
      <c r="BB431" s="428"/>
      <c r="BC431" s="428"/>
      <c r="BD431" s="428"/>
      <c r="BE431" s="428"/>
      <c r="BF431" s="428"/>
      <c r="BG431" s="428"/>
      <c r="BH431" s="428"/>
      <c r="BI431" s="428"/>
      <c r="BJ431" s="428"/>
      <c r="BK431" s="428"/>
      <c r="BL431" s="428"/>
      <c r="BM431" s="428"/>
      <c r="BN431" s="428"/>
      <c r="BO431" s="428"/>
      <c r="BP431" s="428"/>
      <c r="BQ431" s="428"/>
      <c r="BR431" s="428"/>
      <c r="BS431" s="428"/>
      <c r="BT431" s="428"/>
      <c r="BU431" s="428"/>
      <c r="BV431" s="428"/>
      <c r="BW431" s="428"/>
      <c r="BX431" s="428"/>
      <c r="BY431" s="428"/>
      <c r="BZ431" s="428"/>
      <c r="CA431" s="428"/>
      <c r="CB431" s="428"/>
      <c r="CC431" s="428"/>
      <c r="CD431" s="428"/>
      <c r="CE431" s="428"/>
      <c r="CF431" s="428"/>
      <c r="CG431" s="428"/>
      <c r="CH431" s="428"/>
    </row>
    <row r="432" spans="1:86" s="429" customFormat="1" ht="16.5" thickBot="1">
      <c r="A432" s="659"/>
      <c r="B432" s="446" t="s">
        <v>7</v>
      </c>
      <c r="C432" s="447" t="s">
        <v>226</v>
      </c>
      <c r="D432" s="448" t="s">
        <v>11</v>
      </c>
      <c r="E432" s="449" t="s">
        <v>11</v>
      </c>
      <c r="F432" s="448" t="s">
        <v>10</v>
      </c>
      <c r="G432" s="450">
        <f>(SUM(F422:F431))/6</f>
        <v>101.25853174603174</v>
      </c>
      <c r="H432" s="611">
        <v>3942</v>
      </c>
      <c r="I432" s="451">
        <v>3610</v>
      </c>
      <c r="J432" s="452">
        <f>I432/H432*100</f>
        <v>91.577879249112129</v>
      </c>
      <c r="K432" s="453">
        <f>(J432+G432)/2</f>
        <v>96.418205497571932</v>
      </c>
      <c r="L432" s="428"/>
      <c r="M432" s="428"/>
      <c r="N432" s="428"/>
      <c r="O432" s="428"/>
      <c r="P432" s="428"/>
      <c r="Q432" s="428"/>
      <c r="R432" s="428"/>
      <c r="S432" s="428"/>
      <c r="T432" s="428"/>
      <c r="U432" s="428"/>
      <c r="V432" s="428"/>
      <c r="W432" s="428"/>
      <c r="X432" s="428"/>
      <c r="Y432" s="428"/>
      <c r="Z432" s="428"/>
      <c r="AA432" s="428"/>
      <c r="AB432" s="428"/>
      <c r="AC432" s="428"/>
      <c r="AD432" s="428"/>
      <c r="AE432" s="428"/>
      <c r="AF432" s="428"/>
      <c r="AG432" s="428"/>
      <c r="AH432" s="428"/>
      <c r="AI432" s="428"/>
      <c r="AJ432" s="428"/>
      <c r="AK432" s="428"/>
      <c r="AL432" s="428"/>
      <c r="AM432" s="428"/>
      <c r="AN432" s="428"/>
      <c r="AO432" s="428"/>
      <c r="AP432" s="428"/>
      <c r="AQ432" s="428"/>
      <c r="AR432" s="428"/>
      <c r="AS432" s="428"/>
      <c r="AT432" s="428"/>
      <c r="AU432" s="428"/>
      <c r="AV432" s="428"/>
      <c r="AW432" s="428"/>
      <c r="AX432" s="428"/>
      <c r="AY432" s="428"/>
      <c r="AZ432" s="428"/>
      <c r="BA432" s="428"/>
      <c r="BB432" s="428"/>
      <c r="BC432" s="428"/>
      <c r="BD432" s="428"/>
      <c r="BE432" s="428"/>
      <c r="BF432" s="428"/>
      <c r="BG432" s="428"/>
      <c r="BH432" s="428"/>
      <c r="BI432" s="428"/>
      <c r="BJ432" s="428"/>
      <c r="BK432" s="428"/>
      <c r="BL432" s="428"/>
      <c r="BM432" s="428"/>
      <c r="BN432" s="428"/>
      <c r="BO432" s="428"/>
      <c r="BP432" s="428"/>
      <c r="BQ432" s="428"/>
      <c r="BR432" s="428"/>
      <c r="BS432" s="428"/>
      <c r="BT432" s="428"/>
      <c r="BU432" s="428"/>
      <c r="BV432" s="428"/>
      <c r="BW432" s="428"/>
      <c r="BX432" s="428"/>
      <c r="BY432" s="428"/>
      <c r="BZ432" s="428"/>
      <c r="CA432" s="428"/>
      <c r="CB432" s="428"/>
      <c r="CC432" s="428"/>
      <c r="CD432" s="428"/>
      <c r="CE432" s="428"/>
      <c r="CF432" s="428"/>
      <c r="CG432" s="428"/>
      <c r="CH432" s="428"/>
    </row>
    <row r="433" spans="1:11" ht="15.75" customHeight="1">
      <c r="A433" s="648" t="s">
        <v>127</v>
      </c>
      <c r="B433" s="651" t="s">
        <v>115</v>
      </c>
      <c r="C433" s="7" t="s">
        <v>117</v>
      </c>
      <c r="D433" s="339"/>
      <c r="E433" s="339"/>
      <c r="F433" s="181"/>
      <c r="G433" s="340"/>
      <c r="H433" s="141"/>
      <c r="I433" s="141"/>
      <c r="J433" s="142"/>
      <c r="K433" s="341"/>
    </row>
    <row r="434" spans="1:11" ht="47.25">
      <c r="A434" s="649"/>
      <c r="B434" s="652"/>
      <c r="C434" s="342" t="s">
        <v>319</v>
      </c>
      <c r="D434" s="343">
        <v>100</v>
      </c>
      <c r="E434" s="343">
        <v>100</v>
      </c>
      <c r="F434" s="1">
        <f t="shared" ref="F434:F435" si="63">IF(E434/D434*100&gt;130,130,E434/D434*100)</f>
        <v>100</v>
      </c>
      <c r="G434" s="336" t="s">
        <v>10</v>
      </c>
      <c r="H434" s="143"/>
      <c r="I434" s="143"/>
      <c r="J434" s="144"/>
      <c r="K434" s="344"/>
    </row>
    <row r="435" spans="1:11" ht="63">
      <c r="A435" s="649"/>
      <c r="B435" s="652"/>
      <c r="C435" s="7" t="s">
        <v>336</v>
      </c>
      <c r="D435" s="343">
        <v>100</v>
      </c>
      <c r="E435" s="134">
        <v>96.3</v>
      </c>
      <c r="F435" s="504">
        <f t="shared" si="63"/>
        <v>96.3</v>
      </c>
      <c r="G435" s="336" t="s">
        <v>10</v>
      </c>
      <c r="H435" s="143"/>
      <c r="I435" s="143"/>
      <c r="J435" s="144"/>
      <c r="K435" s="344"/>
    </row>
    <row r="436" spans="1:11" ht="18.75" customHeight="1">
      <c r="A436" s="649"/>
      <c r="B436" s="652"/>
      <c r="C436" s="346" t="s">
        <v>118</v>
      </c>
      <c r="D436" s="343"/>
      <c r="E436" s="347"/>
      <c r="F436" s="24"/>
      <c r="G436" s="334"/>
      <c r="H436" s="143"/>
      <c r="I436" s="143"/>
      <c r="J436" s="144"/>
      <c r="K436" s="344"/>
    </row>
    <row r="437" spans="1:11" ht="47.25">
      <c r="A437" s="649"/>
      <c r="B437" s="652"/>
      <c r="C437" s="332" t="s">
        <v>377</v>
      </c>
      <c r="D437" s="343">
        <v>100</v>
      </c>
      <c r="E437" s="134">
        <v>100</v>
      </c>
      <c r="F437" s="486">
        <f>IF(E437/D437*100&gt;130,130,E437/D437*100)</f>
        <v>100</v>
      </c>
      <c r="G437" s="334" t="s">
        <v>10</v>
      </c>
      <c r="H437" s="143"/>
      <c r="I437" s="143"/>
      <c r="J437" s="144"/>
      <c r="K437" s="344"/>
    </row>
    <row r="438" spans="1:11" ht="48" thickBot="1">
      <c r="A438" s="649"/>
      <c r="B438" s="668"/>
      <c r="C438" s="337" t="s">
        <v>337</v>
      </c>
      <c r="D438" s="348">
        <v>100</v>
      </c>
      <c r="E438" s="348">
        <v>100</v>
      </c>
      <c r="F438" s="53">
        <f>IF(E438/D438*100&gt;130,130,E438/D438*100)</f>
        <v>100</v>
      </c>
      <c r="G438" s="338" t="s">
        <v>10</v>
      </c>
      <c r="H438" s="104"/>
      <c r="I438" s="143"/>
      <c r="J438" s="110"/>
      <c r="K438" s="349"/>
    </row>
    <row r="439" spans="1:11" ht="16.5" thickBot="1">
      <c r="A439" s="650"/>
      <c r="B439" s="111" t="s">
        <v>7</v>
      </c>
      <c r="C439" s="350" t="s">
        <v>226</v>
      </c>
      <c r="D439" s="484" t="s">
        <v>11</v>
      </c>
      <c r="E439" s="330" t="s">
        <v>11</v>
      </c>
      <c r="F439" s="484" t="s">
        <v>10</v>
      </c>
      <c r="G439" s="495">
        <f>(SUM(F433:F438))/4</f>
        <v>99.075000000000003</v>
      </c>
      <c r="H439" s="104">
        <v>2064</v>
      </c>
      <c r="I439" s="118">
        <v>2064</v>
      </c>
      <c r="J439" s="54">
        <f>I439/H439*100</f>
        <v>100</v>
      </c>
      <c r="K439" s="178">
        <f>(J439+G439)/2</f>
        <v>99.537499999999994</v>
      </c>
    </row>
    <row r="440" spans="1:11" ht="94.5">
      <c r="A440" s="648" t="s">
        <v>129</v>
      </c>
      <c r="B440" s="651" t="s">
        <v>417</v>
      </c>
      <c r="C440" s="385" t="s">
        <v>413</v>
      </c>
      <c r="D440" s="352">
        <v>100</v>
      </c>
      <c r="E440" s="352">
        <v>100</v>
      </c>
      <c r="F440" s="596">
        <f>IF(E440/D440*100&gt;130,130,E440/D440*100)</f>
        <v>100</v>
      </c>
      <c r="G440" s="501" t="s">
        <v>10</v>
      </c>
      <c r="H440" s="141"/>
      <c r="I440" s="141"/>
      <c r="J440" s="141"/>
      <c r="K440" s="176"/>
    </row>
    <row r="441" spans="1:11">
      <c r="A441" s="649"/>
      <c r="B441" s="652"/>
      <c r="C441" s="351" t="s">
        <v>119</v>
      </c>
      <c r="D441" s="250"/>
      <c r="E441" s="24"/>
      <c r="F441" s="24"/>
      <c r="G441" s="334"/>
      <c r="H441" s="143"/>
      <c r="I441" s="143"/>
      <c r="J441" s="143"/>
      <c r="K441" s="177"/>
    </row>
    <row r="442" spans="1:11" ht="67.5" customHeight="1">
      <c r="A442" s="649"/>
      <c r="B442" s="652"/>
      <c r="C442" s="351" t="s">
        <v>338</v>
      </c>
      <c r="D442" s="250">
        <v>100</v>
      </c>
      <c r="E442" s="24">
        <v>98.8</v>
      </c>
      <c r="F442" s="596">
        <f t="shared" ref="F442:F443" si="64">IF(E442/D442*100&gt;130,130,E442/D442*100)</f>
        <v>98.8</v>
      </c>
      <c r="G442" s="334" t="s">
        <v>10</v>
      </c>
      <c r="H442" s="143"/>
      <c r="I442" s="143"/>
      <c r="J442" s="143"/>
      <c r="K442" s="177"/>
    </row>
    <row r="443" spans="1:11" ht="67.5" customHeight="1">
      <c r="A443" s="649"/>
      <c r="B443" s="652"/>
      <c r="C443" s="353" t="s">
        <v>321</v>
      </c>
      <c r="D443" s="250">
        <v>95</v>
      </c>
      <c r="E443" s="24">
        <v>100</v>
      </c>
      <c r="F443" s="596">
        <f t="shared" si="64"/>
        <v>105.26315789473684</v>
      </c>
      <c r="G443" s="334" t="s">
        <v>10</v>
      </c>
      <c r="H443" s="143"/>
      <c r="I443" s="143"/>
      <c r="J443" s="143"/>
      <c r="K443" s="177"/>
    </row>
    <row r="444" spans="1:11" ht="18.75" customHeight="1">
      <c r="A444" s="649"/>
      <c r="B444" s="652"/>
      <c r="C444" s="351" t="s">
        <v>414</v>
      </c>
      <c r="D444" s="250"/>
      <c r="E444" s="24"/>
      <c r="F444" s="24"/>
      <c r="G444" s="334"/>
      <c r="H444" s="143"/>
      <c r="I444" s="143"/>
      <c r="J444" s="143"/>
      <c r="K444" s="177"/>
    </row>
    <row r="445" spans="1:11" ht="93.75" customHeight="1">
      <c r="A445" s="649"/>
      <c r="B445" s="652"/>
      <c r="C445" s="354" t="s">
        <v>415</v>
      </c>
      <c r="D445" s="250">
        <v>100</v>
      </c>
      <c r="E445" s="24">
        <v>100</v>
      </c>
      <c r="F445" s="596">
        <f t="shared" ref="F445:F446" si="65">IF(E445/D445*100&gt;130,130,E445/D445*100)</f>
        <v>100</v>
      </c>
      <c r="G445" s="334" t="s">
        <v>10</v>
      </c>
      <c r="H445" s="143"/>
      <c r="I445" s="143"/>
      <c r="J445" s="143"/>
      <c r="K445" s="177"/>
    </row>
    <row r="446" spans="1:11" ht="113.25" customHeight="1" thickBot="1">
      <c r="A446" s="649"/>
      <c r="B446" s="653"/>
      <c r="C446" s="354" t="s">
        <v>416</v>
      </c>
      <c r="D446" s="355">
        <v>100</v>
      </c>
      <c r="E446" s="131">
        <v>100</v>
      </c>
      <c r="F446" s="596">
        <f t="shared" si="65"/>
        <v>100</v>
      </c>
      <c r="G446" s="338" t="s">
        <v>10</v>
      </c>
      <c r="H446" s="104"/>
      <c r="I446" s="104"/>
      <c r="J446" s="104"/>
      <c r="K446" s="178"/>
    </row>
    <row r="447" spans="1:11" ht="16.5" thickBot="1">
      <c r="A447" s="650"/>
      <c r="B447" s="594" t="s">
        <v>7</v>
      </c>
      <c r="C447" s="598" t="s">
        <v>227</v>
      </c>
      <c r="D447" s="587" t="s">
        <v>11</v>
      </c>
      <c r="E447" s="599" t="s">
        <v>11</v>
      </c>
      <c r="F447" s="587" t="s">
        <v>10</v>
      </c>
      <c r="G447" s="592">
        <f>(SUM(F440:F446))/5</f>
        <v>100.81263157894736</v>
      </c>
      <c r="H447" s="143">
        <v>350</v>
      </c>
      <c r="I447" s="143">
        <v>350</v>
      </c>
      <c r="J447" s="40">
        <f>I447/H447*100</f>
        <v>100</v>
      </c>
      <c r="K447" s="177">
        <f>(J447+G447)/2</f>
        <v>100.40631578947368</v>
      </c>
    </row>
    <row r="448" spans="1:11" ht="78.75" customHeight="1">
      <c r="A448" s="660" t="s">
        <v>209</v>
      </c>
      <c r="B448" s="662" t="s">
        <v>456</v>
      </c>
      <c r="C448" s="581" t="s">
        <v>457</v>
      </c>
      <c r="D448" s="352">
        <v>95</v>
      </c>
      <c r="E448" s="247">
        <v>100</v>
      </c>
      <c r="F448" s="174">
        <f>IF(E448/D448*100&gt;130,130,E448/D448*100)</f>
        <v>105.26315789473684</v>
      </c>
      <c r="G448" s="340" t="s">
        <v>10</v>
      </c>
      <c r="H448" s="639"/>
      <c r="I448" s="639"/>
      <c r="J448" s="639"/>
      <c r="K448" s="642"/>
    </row>
    <row r="449" spans="1:11">
      <c r="A449" s="661"/>
      <c r="B449" s="663"/>
      <c r="C449" s="351" t="s">
        <v>119</v>
      </c>
      <c r="D449" s="250"/>
      <c r="E449" s="24"/>
      <c r="F449" s="24"/>
      <c r="G449" s="334"/>
      <c r="H449" s="640"/>
      <c r="I449" s="640"/>
      <c r="J449" s="640"/>
      <c r="K449" s="643"/>
    </row>
    <row r="450" spans="1:11" ht="63">
      <c r="A450" s="661"/>
      <c r="B450" s="663"/>
      <c r="C450" s="582" t="s">
        <v>327</v>
      </c>
      <c r="D450" s="250">
        <v>100</v>
      </c>
      <c r="E450" s="24">
        <v>100</v>
      </c>
      <c r="F450" s="596">
        <f t="shared" ref="F450:F452" si="66">IF(E450/D450*100&gt;130,130,E450/D450*100)</f>
        <v>100</v>
      </c>
      <c r="G450" s="334" t="s">
        <v>10</v>
      </c>
      <c r="H450" s="640"/>
      <c r="I450" s="640"/>
      <c r="J450" s="640"/>
      <c r="K450" s="643"/>
    </row>
    <row r="451" spans="1:11" ht="67.5" customHeight="1">
      <c r="A451" s="661"/>
      <c r="B451" s="663"/>
      <c r="C451" s="582" t="s">
        <v>458</v>
      </c>
      <c r="D451" s="250">
        <v>100</v>
      </c>
      <c r="E451" s="24">
        <v>100</v>
      </c>
      <c r="F451" s="596">
        <f t="shared" si="66"/>
        <v>100</v>
      </c>
      <c r="G451" s="334" t="s">
        <v>10</v>
      </c>
      <c r="H451" s="640"/>
      <c r="I451" s="640"/>
      <c r="J451" s="640"/>
      <c r="K451" s="643"/>
    </row>
    <row r="452" spans="1:11" ht="61.5" customHeight="1" thickBot="1">
      <c r="A452" s="661"/>
      <c r="B452" s="664"/>
      <c r="C452" s="52" t="s">
        <v>459</v>
      </c>
      <c r="D452" s="355">
        <v>100</v>
      </c>
      <c r="E452" s="131">
        <v>100</v>
      </c>
      <c r="F452" s="53">
        <f t="shared" si="66"/>
        <v>100</v>
      </c>
      <c r="G452" s="338" t="s">
        <v>10</v>
      </c>
      <c r="H452" s="641"/>
      <c r="I452" s="641"/>
      <c r="J452" s="641"/>
      <c r="K452" s="644"/>
    </row>
    <row r="453" spans="1:11" ht="16.5" thickBot="1">
      <c r="A453" s="202"/>
      <c r="B453" s="583" t="s">
        <v>7</v>
      </c>
      <c r="C453" s="584" t="s">
        <v>227</v>
      </c>
      <c r="D453" s="588" t="s">
        <v>11</v>
      </c>
      <c r="E453" s="330" t="s">
        <v>11</v>
      </c>
      <c r="F453" s="588" t="s">
        <v>10</v>
      </c>
      <c r="G453" s="593">
        <f>(SUM(F448:F452))/4</f>
        <v>101.31578947368421</v>
      </c>
      <c r="H453" s="104">
        <v>350</v>
      </c>
      <c r="I453" s="104">
        <v>350</v>
      </c>
      <c r="J453" s="54">
        <f>I453/H453*100</f>
        <v>100</v>
      </c>
      <c r="K453" s="178">
        <f>(J453+G453)/2</f>
        <v>100.65789473684211</v>
      </c>
    </row>
    <row r="454" spans="1:11">
      <c r="A454" s="648" t="s">
        <v>29</v>
      </c>
      <c r="B454" s="651" t="s">
        <v>460</v>
      </c>
      <c r="C454" s="354" t="s">
        <v>461</v>
      </c>
      <c r="D454" s="371"/>
      <c r="E454" s="500"/>
      <c r="F454" s="596"/>
      <c r="G454" s="501" t="s">
        <v>10</v>
      </c>
      <c r="H454" s="143"/>
      <c r="I454" s="143"/>
      <c r="J454" s="143"/>
      <c r="K454" s="177"/>
    </row>
    <row r="455" spans="1:11" ht="47.25">
      <c r="A455" s="649"/>
      <c r="B455" s="652"/>
      <c r="C455" s="354" t="s">
        <v>462</v>
      </c>
      <c r="D455" s="250">
        <v>50</v>
      </c>
      <c r="E455" s="24">
        <v>50</v>
      </c>
      <c r="F455" s="596">
        <f t="shared" ref="F455:F460" si="67">IF(E455/D455*100&gt;130,130,E455/D455*100)</f>
        <v>100</v>
      </c>
      <c r="G455" s="334" t="s">
        <v>10</v>
      </c>
      <c r="H455" s="143"/>
      <c r="I455" s="143"/>
      <c r="J455" s="143"/>
      <c r="K455" s="177"/>
    </row>
    <row r="456" spans="1:11" ht="63">
      <c r="A456" s="649"/>
      <c r="B456" s="652"/>
      <c r="C456" s="354" t="s">
        <v>463</v>
      </c>
      <c r="D456" s="250">
        <v>80</v>
      </c>
      <c r="E456" s="250">
        <v>80</v>
      </c>
      <c r="F456" s="596">
        <f t="shared" si="67"/>
        <v>100</v>
      </c>
      <c r="G456" s="334" t="s">
        <v>10</v>
      </c>
      <c r="H456" s="143"/>
      <c r="I456" s="143"/>
      <c r="J456" s="143"/>
      <c r="K456" s="177"/>
    </row>
    <row r="457" spans="1:11" ht="47.25">
      <c r="A457" s="649"/>
      <c r="B457" s="652"/>
      <c r="C457" s="354" t="s">
        <v>464</v>
      </c>
      <c r="D457" s="250">
        <v>100</v>
      </c>
      <c r="E457" s="250">
        <v>100</v>
      </c>
      <c r="F457" s="596">
        <f t="shared" si="67"/>
        <v>100</v>
      </c>
      <c r="G457" s="334" t="s">
        <v>10</v>
      </c>
      <c r="H457" s="143"/>
      <c r="I457" s="143"/>
      <c r="J457" s="143"/>
      <c r="K457" s="177"/>
    </row>
    <row r="458" spans="1:11">
      <c r="A458" s="649"/>
      <c r="B458" s="652"/>
      <c r="C458" s="354" t="s">
        <v>123</v>
      </c>
      <c r="D458" s="250"/>
      <c r="E458" s="250"/>
      <c r="F458" s="596"/>
      <c r="G458" s="334"/>
      <c r="H458" s="143"/>
      <c r="I458" s="143"/>
      <c r="J458" s="143"/>
      <c r="K458" s="177"/>
    </row>
    <row r="459" spans="1:11" ht="67.5" customHeight="1">
      <c r="A459" s="649"/>
      <c r="B459" s="652"/>
      <c r="C459" s="354" t="s">
        <v>465</v>
      </c>
      <c r="D459" s="250">
        <v>100</v>
      </c>
      <c r="E459" s="250">
        <v>100</v>
      </c>
      <c r="F459" s="596">
        <f t="shared" si="67"/>
        <v>100</v>
      </c>
      <c r="G459" s="334" t="s">
        <v>10</v>
      </c>
      <c r="H459" s="143"/>
      <c r="I459" s="143"/>
      <c r="J459" s="143"/>
      <c r="K459" s="177"/>
    </row>
    <row r="460" spans="1:11" ht="79.5" thickBot="1">
      <c r="A460" s="649"/>
      <c r="B460" s="653"/>
      <c r="C460" s="354" t="s">
        <v>466</v>
      </c>
      <c r="D460" s="355">
        <v>100</v>
      </c>
      <c r="E460" s="355">
        <v>100</v>
      </c>
      <c r="F460" s="53">
        <f t="shared" si="67"/>
        <v>100</v>
      </c>
      <c r="G460" s="334" t="s">
        <v>10</v>
      </c>
      <c r="H460" s="104"/>
      <c r="I460" s="104"/>
      <c r="J460" s="104"/>
      <c r="K460" s="178"/>
    </row>
    <row r="461" spans="1:11" ht="16.5" thickBot="1">
      <c r="A461" s="650"/>
      <c r="B461" s="171" t="s">
        <v>7</v>
      </c>
      <c r="C461" s="356" t="s">
        <v>227</v>
      </c>
      <c r="D461" s="588" t="s">
        <v>11</v>
      </c>
      <c r="E461" s="330" t="s">
        <v>11</v>
      </c>
      <c r="F461" s="588" t="s">
        <v>10</v>
      </c>
      <c r="G461" s="100">
        <f>(SUM(F455:F460))/5</f>
        <v>100</v>
      </c>
      <c r="H461" s="104">
        <v>953</v>
      </c>
      <c r="I461" s="104">
        <v>955</v>
      </c>
      <c r="J461" s="59">
        <f>I461/H461*100</f>
        <v>100.20986358866737</v>
      </c>
      <c r="K461" s="178">
        <f>(J461+G461)/2</f>
        <v>100.10493179433368</v>
      </c>
    </row>
    <row r="462" spans="1:11" s="102" customFormat="1" ht="15.75" customHeight="1">
      <c r="A462" s="648" t="s">
        <v>131</v>
      </c>
      <c r="B462" s="651" t="s">
        <v>121</v>
      </c>
      <c r="C462" s="358" t="s">
        <v>120</v>
      </c>
      <c r="D462" s="352"/>
      <c r="E462" s="247"/>
      <c r="F462" s="174"/>
      <c r="G462" s="340"/>
      <c r="H462" s="146"/>
      <c r="I462" s="146"/>
      <c r="J462" s="146"/>
      <c r="K462" s="176"/>
    </row>
    <row r="463" spans="1:11" s="102" customFormat="1" ht="47.25">
      <c r="A463" s="649"/>
      <c r="B463" s="652"/>
      <c r="C463" s="364" t="s">
        <v>320</v>
      </c>
      <c r="D463" s="250">
        <v>100</v>
      </c>
      <c r="E463" s="24">
        <v>93</v>
      </c>
      <c r="F463" s="486">
        <f t="shared" ref="F463" si="68">IF(E463/D463*100&gt;130,130,E463/D463*100)</f>
        <v>93</v>
      </c>
      <c r="G463" s="5" t="s">
        <v>6</v>
      </c>
      <c r="H463" s="148"/>
      <c r="I463" s="148"/>
      <c r="J463" s="148"/>
      <c r="K463" s="177"/>
    </row>
    <row r="464" spans="1:11" s="102" customFormat="1">
      <c r="A464" s="649"/>
      <c r="B464" s="652"/>
      <c r="C464" s="7" t="s">
        <v>113</v>
      </c>
      <c r="D464" s="250"/>
      <c r="E464" s="365"/>
      <c r="F464" s="250"/>
      <c r="G464" s="334"/>
      <c r="H464" s="148"/>
      <c r="I464" s="148"/>
      <c r="J464" s="148"/>
      <c r="K464" s="177"/>
    </row>
    <row r="465" spans="1:11" s="102" customFormat="1" ht="59.25" customHeight="1">
      <c r="A465" s="649"/>
      <c r="B465" s="652"/>
      <c r="C465" s="7" t="s">
        <v>340</v>
      </c>
      <c r="D465" s="250">
        <v>11</v>
      </c>
      <c r="E465" s="365">
        <v>9.43</v>
      </c>
      <c r="F465" s="486">
        <f>IF(D465/E465*100&gt;130,130,D465/E465*100)</f>
        <v>116.64899257688231</v>
      </c>
      <c r="G465" s="5" t="s">
        <v>6</v>
      </c>
      <c r="H465" s="148"/>
      <c r="I465" s="148"/>
      <c r="J465" s="148"/>
      <c r="K465" s="177"/>
    </row>
    <row r="466" spans="1:11" s="102" customFormat="1" ht="80.25" customHeight="1" thickBot="1">
      <c r="A466" s="649"/>
      <c r="B466" s="653"/>
      <c r="C466" s="337" t="s">
        <v>393</v>
      </c>
      <c r="D466" s="355">
        <v>100</v>
      </c>
      <c r="E466" s="366">
        <v>83.3</v>
      </c>
      <c r="F466" s="53">
        <f t="shared" ref="F466" si="69">IF(E466/D466*100&gt;130,130,E466/D466*100)</f>
        <v>83.3</v>
      </c>
      <c r="G466" s="20" t="s">
        <v>6</v>
      </c>
      <c r="H466" s="150"/>
      <c r="I466" s="150"/>
      <c r="J466" s="150"/>
      <c r="K466" s="178"/>
    </row>
    <row r="467" spans="1:11" s="102" customFormat="1" ht="16.5" thickBot="1">
      <c r="A467" s="650"/>
      <c r="B467" s="479" t="s">
        <v>23</v>
      </c>
      <c r="C467" s="101" t="s">
        <v>225</v>
      </c>
      <c r="D467" s="484" t="s">
        <v>11</v>
      </c>
      <c r="E467" s="330" t="s">
        <v>11</v>
      </c>
      <c r="F467" s="484" t="s">
        <v>10</v>
      </c>
      <c r="G467" s="495">
        <f>SUM(F462:F466)/3</f>
        <v>97.649664192294097</v>
      </c>
      <c r="H467" s="150">
        <v>5011</v>
      </c>
      <c r="I467" s="150">
        <v>4994</v>
      </c>
      <c r="J467" s="150">
        <f>I467/H467*100</f>
        <v>99.660746358012375</v>
      </c>
      <c r="K467" s="178">
        <f>(J467+G467)/2</f>
        <v>98.655205275153236</v>
      </c>
    </row>
    <row r="468" spans="1:11" ht="15.75" customHeight="1">
      <c r="A468" s="654" t="s">
        <v>128</v>
      </c>
      <c r="B468" s="651" t="s">
        <v>48</v>
      </c>
      <c r="C468" s="358" t="s">
        <v>135</v>
      </c>
      <c r="D468" s="352"/>
      <c r="E468" s="181"/>
      <c r="F468" s="181"/>
      <c r="G468" s="340"/>
      <c r="H468" s="480"/>
      <c r="I468" s="480"/>
      <c r="J468" s="480"/>
      <c r="K468" s="176"/>
    </row>
    <row r="469" spans="1:11" ht="16.5" customHeight="1">
      <c r="A469" s="655"/>
      <c r="B469" s="652"/>
      <c r="C469" s="367" t="s">
        <v>132</v>
      </c>
      <c r="D469" s="250"/>
      <c r="E469" s="24"/>
      <c r="F469" s="24"/>
      <c r="G469" s="334"/>
      <c r="H469" s="489"/>
      <c r="I469" s="489"/>
      <c r="J469" s="489"/>
      <c r="K469" s="177"/>
    </row>
    <row r="470" spans="1:11" ht="31.5">
      <c r="A470" s="655"/>
      <c r="B470" s="652"/>
      <c r="C470" s="346" t="s">
        <v>344</v>
      </c>
      <c r="D470" s="250">
        <v>100</v>
      </c>
      <c r="E470" s="24">
        <v>100</v>
      </c>
      <c r="F470" s="486">
        <f t="shared" ref="F470:F471" si="70">IF(E470/D470*100&gt;130,130,E470/D470*100)</f>
        <v>100</v>
      </c>
      <c r="G470" s="334" t="s">
        <v>10</v>
      </c>
      <c r="H470" s="489"/>
      <c r="I470" s="489"/>
      <c r="J470" s="489"/>
      <c r="K470" s="177"/>
    </row>
    <row r="471" spans="1:11" ht="31.5">
      <c r="A471" s="655"/>
      <c r="B471" s="652"/>
      <c r="C471" s="368" t="s">
        <v>343</v>
      </c>
      <c r="D471" s="250">
        <v>100</v>
      </c>
      <c r="E471" s="24">
        <v>100</v>
      </c>
      <c r="F471" s="486">
        <f t="shared" si="70"/>
        <v>100</v>
      </c>
      <c r="G471" s="334" t="s">
        <v>10</v>
      </c>
      <c r="H471" s="489"/>
      <c r="I471" s="489"/>
      <c r="J471" s="489"/>
      <c r="K471" s="177"/>
    </row>
    <row r="472" spans="1:11" ht="47.25">
      <c r="A472" s="655"/>
      <c r="B472" s="652"/>
      <c r="C472" s="332" t="s">
        <v>345</v>
      </c>
      <c r="D472" s="250" t="s">
        <v>471</v>
      </c>
      <c r="E472" s="250" t="s">
        <v>471</v>
      </c>
      <c r="F472" s="250" t="s">
        <v>471</v>
      </c>
      <c r="G472" s="334" t="s">
        <v>10</v>
      </c>
      <c r="H472" s="489"/>
      <c r="I472" s="489"/>
      <c r="J472" s="489"/>
      <c r="K472" s="177"/>
    </row>
    <row r="473" spans="1:11" ht="14.25" customHeight="1">
      <c r="A473" s="655"/>
      <c r="B473" s="652"/>
      <c r="C473" s="367" t="s">
        <v>133</v>
      </c>
      <c r="D473" s="250"/>
      <c r="E473" s="24"/>
      <c r="F473" s="486"/>
      <c r="G473" s="334"/>
      <c r="H473" s="489"/>
      <c r="I473" s="489"/>
      <c r="J473" s="489"/>
      <c r="K473" s="177"/>
    </row>
    <row r="474" spans="1:11" ht="47.25">
      <c r="A474" s="655"/>
      <c r="B474" s="652"/>
      <c r="C474" s="346" t="s">
        <v>346</v>
      </c>
      <c r="D474" s="250">
        <v>100</v>
      </c>
      <c r="E474" s="24">
        <v>100</v>
      </c>
      <c r="F474" s="486">
        <f t="shared" ref="F474" si="71">IF(E474/D474*100&gt;130,130,E474/D474*100)</f>
        <v>100</v>
      </c>
      <c r="G474" s="334" t="s">
        <v>10</v>
      </c>
      <c r="H474" s="489"/>
      <c r="I474" s="489"/>
      <c r="J474" s="489"/>
      <c r="K474" s="177"/>
    </row>
    <row r="475" spans="1:11" ht="31.5">
      <c r="A475" s="655"/>
      <c r="B475" s="652"/>
      <c r="C475" s="368" t="s">
        <v>134</v>
      </c>
      <c r="D475" s="250"/>
      <c r="E475" s="24"/>
      <c r="F475" s="486"/>
      <c r="G475" s="334"/>
      <c r="H475" s="489"/>
      <c r="I475" s="489"/>
      <c r="J475" s="489"/>
      <c r="K475" s="177"/>
    </row>
    <row r="476" spans="1:11" ht="47.25">
      <c r="A476" s="655"/>
      <c r="B476" s="652"/>
      <c r="C476" s="332" t="s">
        <v>347</v>
      </c>
      <c r="D476" s="250">
        <v>100</v>
      </c>
      <c r="E476" s="24">
        <v>100</v>
      </c>
      <c r="F476" s="486">
        <f t="shared" ref="F476" si="72">IF(E476/D476*100&gt;130,130,E476/D476*100)</f>
        <v>100</v>
      </c>
      <c r="G476" s="334" t="s">
        <v>10</v>
      </c>
      <c r="H476" s="489"/>
      <c r="I476" s="489"/>
      <c r="J476" s="489"/>
      <c r="K476" s="177"/>
    </row>
    <row r="477" spans="1:11">
      <c r="A477" s="655"/>
      <c r="B477" s="652"/>
      <c r="C477" s="367" t="s">
        <v>136</v>
      </c>
      <c r="D477" s="250"/>
      <c r="E477" s="24"/>
      <c r="F477" s="486"/>
      <c r="G477" s="334"/>
      <c r="H477" s="489"/>
      <c r="I477" s="489"/>
      <c r="J477" s="489"/>
      <c r="K477" s="177"/>
    </row>
    <row r="478" spans="1:11" ht="47.25" customHeight="1">
      <c r="A478" s="655"/>
      <c r="B478" s="652"/>
      <c r="C478" s="346" t="s">
        <v>319</v>
      </c>
      <c r="D478" s="250">
        <v>100</v>
      </c>
      <c r="E478" s="24">
        <v>100</v>
      </c>
      <c r="F478" s="486">
        <f t="shared" ref="F478:F480" si="73">IF(E478/D478*100&gt;130,130,E478/D478*100)</f>
        <v>100</v>
      </c>
      <c r="G478" s="334" t="s">
        <v>10</v>
      </c>
      <c r="H478" s="489"/>
      <c r="I478" s="489"/>
      <c r="J478" s="489"/>
      <c r="K478" s="177"/>
    </row>
    <row r="479" spans="1:11" ht="49.5" customHeight="1">
      <c r="A479" s="655"/>
      <c r="B479" s="652"/>
      <c r="C479" s="353" t="s">
        <v>348</v>
      </c>
      <c r="D479" s="250">
        <v>90</v>
      </c>
      <c r="E479" s="24">
        <v>80</v>
      </c>
      <c r="F479" s="486">
        <f t="shared" si="73"/>
        <v>88.888888888888886</v>
      </c>
      <c r="G479" s="334" t="s">
        <v>10</v>
      </c>
      <c r="H479" s="489"/>
      <c r="I479" s="489"/>
      <c r="J479" s="489"/>
      <c r="K479" s="177"/>
    </row>
    <row r="480" spans="1:11" ht="79.5" thickBot="1">
      <c r="A480" s="656"/>
      <c r="B480" s="653"/>
      <c r="C480" s="359" t="s">
        <v>349</v>
      </c>
      <c r="D480" s="355">
        <v>60</v>
      </c>
      <c r="E480" s="131">
        <v>60</v>
      </c>
      <c r="F480" s="493">
        <f t="shared" si="73"/>
        <v>100</v>
      </c>
      <c r="G480" s="338" t="s">
        <v>10</v>
      </c>
      <c r="H480" s="481"/>
      <c r="I480" s="481"/>
      <c r="J480" s="481"/>
      <c r="K480" s="178"/>
    </row>
    <row r="481" spans="1:86" ht="16.5" thickBot="1">
      <c r="A481" s="182"/>
      <c r="B481" s="50" t="s">
        <v>7</v>
      </c>
      <c r="C481" s="369" t="s">
        <v>227</v>
      </c>
      <c r="D481" s="484" t="s">
        <v>11</v>
      </c>
      <c r="E481" s="330" t="s">
        <v>11</v>
      </c>
      <c r="F481" s="484" t="s">
        <v>10</v>
      </c>
      <c r="G481" s="494">
        <f>(SUM(F468:F480))/7</f>
        <v>98.412698412698418</v>
      </c>
      <c r="H481" s="104">
        <v>61</v>
      </c>
      <c r="I481" s="104">
        <v>61</v>
      </c>
      <c r="J481" s="41">
        <f>I481/H481*100</f>
        <v>100</v>
      </c>
      <c r="K481" s="178">
        <f>(J481+G481)/2</f>
        <v>99.206349206349216</v>
      </c>
    </row>
    <row r="482" spans="1:86" ht="24.75" customHeight="1" thickBot="1">
      <c r="A482" s="669" t="s">
        <v>15</v>
      </c>
      <c r="B482" s="670"/>
      <c r="C482" s="670"/>
      <c r="D482" s="670"/>
      <c r="E482" s="670"/>
      <c r="F482" s="670"/>
      <c r="G482" s="670"/>
      <c r="H482" s="102"/>
      <c r="I482" s="102"/>
      <c r="J482" s="102"/>
      <c r="K482" s="242"/>
    </row>
    <row r="483" spans="1:86" s="102" customFormat="1" ht="17.25" customHeight="1">
      <c r="A483" s="648" t="s">
        <v>128</v>
      </c>
      <c r="B483" s="651" t="s">
        <v>124</v>
      </c>
      <c r="C483" s="322" t="s">
        <v>107</v>
      </c>
      <c r="D483" s="22"/>
      <c r="E483" s="23"/>
      <c r="F483" s="181"/>
      <c r="G483" s="22"/>
      <c r="H483" s="145"/>
      <c r="I483" s="145"/>
      <c r="J483" s="146"/>
      <c r="K483" s="341"/>
    </row>
    <row r="484" spans="1:86" s="102" customFormat="1" ht="63">
      <c r="A484" s="649"/>
      <c r="B484" s="652"/>
      <c r="C484" s="7" t="s">
        <v>340</v>
      </c>
      <c r="D484" s="5">
        <v>11</v>
      </c>
      <c r="E484" s="254">
        <v>11.27</v>
      </c>
      <c r="F484" s="486">
        <f>IF(D484/E484*100&gt;130,130,D484/E484*100)</f>
        <v>97.604259094942321</v>
      </c>
      <c r="G484" s="5" t="s">
        <v>6</v>
      </c>
      <c r="H484" s="147"/>
      <c r="I484" s="147"/>
      <c r="J484" s="148"/>
      <c r="K484" s="344"/>
    </row>
    <row r="485" spans="1:86" s="102" customFormat="1" ht="47.25">
      <c r="A485" s="649"/>
      <c r="B485" s="652"/>
      <c r="C485" s="7" t="s">
        <v>378</v>
      </c>
      <c r="D485" s="5">
        <v>100</v>
      </c>
      <c r="E485" s="254">
        <v>99.8</v>
      </c>
      <c r="F485" s="486">
        <f>E485/D485*100</f>
        <v>99.8</v>
      </c>
      <c r="G485" s="5" t="s">
        <v>6</v>
      </c>
      <c r="H485" s="147"/>
      <c r="I485" s="147"/>
      <c r="J485" s="148"/>
      <c r="K485" s="344"/>
    </row>
    <row r="486" spans="1:86" s="102" customFormat="1">
      <c r="A486" s="649"/>
      <c r="B486" s="652"/>
      <c r="C486" s="332" t="s">
        <v>123</v>
      </c>
      <c r="D486" s="5"/>
      <c r="E486" s="254"/>
      <c r="F486" s="24"/>
      <c r="G486" s="5"/>
      <c r="H486" s="147"/>
      <c r="I486" s="147"/>
      <c r="J486" s="148"/>
      <c r="K486" s="344"/>
    </row>
    <row r="487" spans="1:86" s="102" customFormat="1" ht="63">
      <c r="A487" s="649"/>
      <c r="B487" s="652"/>
      <c r="C487" s="353" t="s">
        <v>338</v>
      </c>
      <c r="D487" s="5">
        <v>100</v>
      </c>
      <c r="E487" s="254">
        <v>98.4</v>
      </c>
      <c r="F487" s="486">
        <f t="shared" ref="F487:F488" si="74">IF(E487/D487*100&gt;130,130,E487/D487*100)</f>
        <v>98.4</v>
      </c>
      <c r="G487" s="5" t="s">
        <v>6</v>
      </c>
      <c r="H487" s="147"/>
      <c r="I487" s="147"/>
      <c r="J487" s="148"/>
      <c r="K487" s="344"/>
    </row>
    <row r="488" spans="1:86" s="102" customFormat="1" ht="63">
      <c r="A488" s="649"/>
      <c r="B488" s="652"/>
      <c r="C488" s="353" t="s">
        <v>321</v>
      </c>
      <c r="D488" s="487">
        <v>45</v>
      </c>
      <c r="E488" s="491">
        <v>62</v>
      </c>
      <c r="F488" s="486">
        <f t="shared" si="74"/>
        <v>130</v>
      </c>
      <c r="G488" s="5" t="s">
        <v>6</v>
      </c>
      <c r="H488" s="147"/>
      <c r="I488" s="147"/>
      <c r="J488" s="148"/>
      <c r="K488" s="344"/>
    </row>
    <row r="489" spans="1:86" s="102" customFormat="1">
      <c r="A489" s="649"/>
      <c r="B489" s="652"/>
      <c r="C489" s="361" t="s">
        <v>112</v>
      </c>
      <c r="D489" s="487"/>
      <c r="E489" s="491"/>
      <c r="F489" s="486"/>
      <c r="G489" s="5"/>
      <c r="H489" s="147"/>
      <c r="I489" s="147"/>
      <c r="J489" s="148"/>
      <c r="K489" s="344"/>
    </row>
    <row r="490" spans="1:86" s="102" customFormat="1" ht="82.5" customHeight="1" thickBot="1">
      <c r="A490" s="649"/>
      <c r="B490" s="653"/>
      <c r="C490" s="52" t="s">
        <v>341</v>
      </c>
      <c r="D490" s="20">
        <v>95</v>
      </c>
      <c r="E490" s="21">
        <v>71</v>
      </c>
      <c r="F490" s="53">
        <f t="shared" ref="F490" si="75">IF(E490/D490*100&gt;130,130,E490/D490*100)</f>
        <v>74.73684210526315</v>
      </c>
      <c r="G490" s="20" t="s">
        <v>6</v>
      </c>
      <c r="H490" s="149"/>
      <c r="I490" s="149"/>
      <c r="J490" s="150"/>
      <c r="K490" s="349"/>
    </row>
    <row r="491" spans="1:86" s="102" customFormat="1" ht="16.5" thickBot="1">
      <c r="A491" s="650"/>
      <c r="B491" s="479" t="s">
        <v>23</v>
      </c>
      <c r="C491" s="101" t="s">
        <v>225</v>
      </c>
      <c r="D491" s="484" t="s">
        <v>11</v>
      </c>
      <c r="E491" s="330" t="s">
        <v>11</v>
      </c>
      <c r="F491" s="484" t="s">
        <v>10</v>
      </c>
      <c r="G491" s="495">
        <f>SUM(F483:F490)/5</f>
        <v>100.10822024004111</v>
      </c>
      <c r="H491" s="150">
        <v>4606</v>
      </c>
      <c r="I491" s="150">
        <v>4560</v>
      </c>
      <c r="J491" s="150">
        <f>I491/H491*100</f>
        <v>99.001302648719061</v>
      </c>
      <c r="K491" s="178">
        <f>(J491+G491)/2</f>
        <v>99.554761444380091</v>
      </c>
    </row>
    <row r="492" spans="1:86">
      <c r="A492" s="648" t="s">
        <v>27</v>
      </c>
      <c r="B492" s="651" t="s">
        <v>105</v>
      </c>
      <c r="C492" s="322" t="s">
        <v>107</v>
      </c>
      <c r="D492" s="173"/>
      <c r="E492" s="174"/>
      <c r="F492" s="174"/>
      <c r="G492" s="175"/>
      <c r="H492" s="34"/>
      <c r="I492" s="34"/>
      <c r="J492" s="38"/>
      <c r="K492" s="176"/>
    </row>
    <row r="493" spans="1:86" ht="50.25" customHeight="1">
      <c r="A493" s="649"/>
      <c r="B493" s="652"/>
      <c r="C493" s="7" t="s">
        <v>325</v>
      </c>
      <c r="D493" s="635">
        <v>8</v>
      </c>
      <c r="E493" s="486">
        <v>2.2000000000000002</v>
      </c>
      <c r="F493" s="486">
        <f>IF(D493/E493*100&gt;130,130,D493/E493*100)</f>
        <v>130</v>
      </c>
      <c r="G493" s="42"/>
      <c r="H493" s="35"/>
      <c r="I493" s="35"/>
      <c r="J493" s="39"/>
      <c r="K493" s="177"/>
    </row>
    <row r="494" spans="1:86" ht="47.25">
      <c r="A494" s="649"/>
      <c r="B494" s="652"/>
      <c r="C494" s="7" t="s">
        <v>326</v>
      </c>
      <c r="D494" s="8">
        <v>90</v>
      </c>
      <c r="E494" s="1">
        <v>96.1</v>
      </c>
      <c r="F494" s="486">
        <f>IF(E494/D494*100&gt;130,130,E494/D494*100)</f>
        <v>106.77777777777777</v>
      </c>
      <c r="G494" s="44" t="s">
        <v>8</v>
      </c>
      <c r="H494" s="35"/>
      <c r="I494" s="35"/>
      <c r="J494" s="39"/>
      <c r="K494" s="177"/>
    </row>
    <row r="495" spans="1:86" s="135" customFormat="1" ht="15" customHeight="1">
      <c r="A495" s="649"/>
      <c r="B495" s="652"/>
      <c r="C495" s="7" t="s">
        <v>108</v>
      </c>
      <c r="D495" s="13"/>
      <c r="E495" s="12"/>
      <c r="F495" s="1"/>
      <c r="G495" s="14"/>
      <c r="H495" s="35"/>
      <c r="I495" s="35"/>
      <c r="J495" s="39"/>
      <c r="K495" s="323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</row>
    <row r="496" spans="1:86" s="135" customFormat="1" ht="63">
      <c r="A496" s="649"/>
      <c r="B496" s="652"/>
      <c r="C496" s="7" t="s">
        <v>327</v>
      </c>
      <c r="D496" s="14">
        <v>100</v>
      </c>
      <c r="E496" s="9">
        <v>100</v>
      </c>
      <c r="F496" s="486">
        <f>IF(E496/D496*100&gt;130,130,E496/D496*100)</f>
        <v>100</v>
      </c>
      <c r="G496" s="14" t="s">
        <v>8</v>
      </c>
      <c r="H496" s="35"/>
      <c r="I496" s="35"/>
      <c r="J496" s="39"/>
      <c r="K496" s="323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</row>
    <row r="497" spans="1:86" ht="47.25" customHeight="1">
      <c r="A497" s="649"/>
      <c r="B497" s="652"/>
      <c r="C497" s="7" t="s">
        <v>321</v>
      </c>
      <c r="D497" s="8">
        <v>95</v>
      </c>
      <c r="E497" s="8">
        <v>83.3</v>
      </c>
      <c r="F497" s="486">
        <f t="shared" ref="F497" si="76">IF(E497/D497*100&gt;130,130,E497/D497*100)</f>
        <v>87.68421052631578</v>
      </c>
      <c r="G497" s="14" t="s">
        <v>8</v>
      </c>
      <c r="H497" s="35"/>
      <c r="I497" s="35"/>
      <c r="J497" s="39"/>
      <c r="K497" s="177"/>
    </row>
    <row r="498" spans="1:86">
      <c r="A498" s="649"/>
      <c r="B498" s="652"/>
      <c r="C498" s="11" t="s">
        <v>109</v>
      </c>
      <c r="D498" s="8"/>
      <c r="E498" s="10"/>
      <c r="F498" s="486"/>
      <c r="G498" s="14"/>
      <c r="H498" s="35"/>
      <c r="I498" s="35"/>
      <c r="J498" s="39"/>
      <c r="K498" s="177"/>
    </row>
    <row r="499" spans="1:86" ht="101.25" customHeight="1" thickBot="1">
      <c r="A499" s="649"/>
      <c r="B499" s="668"/>
      <c r="C499" s="245" t="s">
        <v>328</v>
      </c>
      <c r="D499" s="53">
        <v>99.9</v>
      </c>
      <c r="E499" s="248">
        <v>99.9</v>
      </c>
      <c r="F499" s="53">
        <f t="shared" ref="F499" si="77">IF(E499/D499*100&gt;130,130,E499/D499*100)</f>
        <v>100</v>
      </c>
      <c r="G499" s="249" t="s">
        <v>8</v>
      </c>
      <c r="H499" s="35"/>
      <c r="I499" s="35"/>
      <c r="J499" s="39"/>
      <c r="K499" s="178"/>
    </row>
    <row r="500" spans="1:86" s="139" customFormat="1" ht="15.75" customHeight="1" thickBot="1">
      <c r="A500" s="650"/>
      <c r="B500" s="50" t="s">
        <v>7</v>
      </c>
      <c r="C500" s="99" t="s">
        <v>225</v>
      </c>
      <c r="D500" s="51" t="s">
        <v>9</v>
      </c>
      <c r="E500" s="113" t="s">
        <v>8</v>
      </c>
      <c r="F500" s="600" t="s">
        <v>8</v>
      </c>
      <c r="G500" s="126">
        <f>(SUM(F492:F499))/5</f>
        <v>104.89239766081872</v>
      </c>
      <c r="H500" s="36">
        <v>4459</v>
      </c>
      <c r="I500" s="36">
        <v>4463</v>
      </c>
      <c r="J500" s="41">
        <f>I500/H500*100</f>
        <v>100.08970621215518</v>
      </c>
      <c r="K500" s="178">
        <f>(J500+G500)/2</f>
        <v>102.49105193648694</v>
      </c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</row>
    <row r="501" spans="1:86" s="135" customFormat="1" ht="15" customHeight="1">
      <c r="A501" s="648" t="s">
        <v>28</v>
      </c>
      <c r="B501" s="651" t="s">
        <v>106</v>
      </c>
      <c r="C501" s="7" t="s">
        <v>107</v>
      </c>
      <c r="D501" s="29"/>
      <c r="E501" s="486"/>
      <c r="F501" s="486"/>
      <c r="G501" s="43"/>
      <c r="H501" s="35"/>
      <c r="I501" s="35"/>
      <c r="J501" s="39"/>
      <c r="K501" s="323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102"/>
      <c r="AQ501" s="102"/>
      <c r="AR501" s="102"/>
      <c r="AS501" s="102"/>
      <c r="AT501" s="102"/>
      <c r="AU501" s="102"/>
      <c r="AV501" s="102"/>
      <c r="AW501" s="102"/>
      <c r="AX501" s="102"/>
      <c r="AY501" s="102"/>
      <c r="AZ501" s="102"/>
      <c r="BA501" s="102"/>
      <c r="BB501" s="102"/>
      <c r="BC501" s="102"/>
      <c r="BD501" s="102"/>
      <c r="BE501" s="102"/>
      <c r="BF501" s="102"/>
      <c r="BG501" s="102"/>
      <c r="BH501" s="102"/>
      <c r="BI501" s="102"/>
      <c r="BJ501" s="102"/>
      <c r="BK501" s="102"/>
      <c r="BL501" s="102"/>
      <c r="BM501" s="102"/>
      <c r="BN501" s="102"/>
      <c r="BO501" s="102"/>
      <c r="BP501" s="102"/>
      <c r="BQ501" s="102"/>
      <c r="BR501" s="102"/>
      <c r="BS501" s="102"/>
      <c r="BT501" s="102"/>
      <c r="BU501" s="102"/>
      <c r="BV501" s="102"/>
      <c r="BW501" s="102"/>
      <c r="BX501" s="102"/>
      <c r="BY501" s="102"/>
      <c r="BZ501" s="102"/>
      <c r="CA501" s="102"/>
      <c r="CB501" s="102"/>
      <c r="CC501" s="102"/>
      <c r="CD501" s="102"/>
      <c r="CE501" s="102"/>
      <c r="CF501" s="102"/>
      <c r="CG501" s="102"/>
      <c r="CH501" s="102"/>
    </row>
    <row r="502" spans="1:86" s="135" customFormat="1" ht="63">
      <c r="A502" s="649"/>
      <c r="B502" s="652"/>
      <c r="C502" s="7" t="s">
        <v>329</v>
      </c>
      <c r="D502" s="635">
        <v>7.3</v>
      </c>
      <c r="E502" s="486">
        <v>2.8</v>
      </c>
      <c r="F502" s="486">
        <f>IF(D502/E502*100&gt;130,130,D502/E502*100)</f>
        <v>130</v>
      </c>
      <c r="G502" s="44" t="s">
        <v>8</v>
      </c>
      <c r="H502" s="35"/>
      <c r="I502" s="35"/>
      <c r="J502" s="39"/>
      <c r="K502" s="323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2"/>
      <c r="AQ502" s="102"/>
      <c r="AR502" s="102"/>
      <c r="AS502" s="102"/>
      <c r="AT502" s="102"/>
      <c r="AU502" s="102"/>
      <c r="AV502" s="102"/>
      <c r="AW502" s="102"/>
      <c r="AX502" s="102"/>
      <c r="AY502" s="102"/>
      <c r="AZ502" s="102"/>
      <c r="BA502" s="102"/>
      <c r="BB502" s="102"/>
      <c r="BC502" s="102"/>
      <c r="BD502" s="102"/>
      <c r="BE502" s="102"/>
      <c r="BF502" s="102"/>
      <c r="BG502" s="102"/>
      <c r="BH502" s="102"/>
      <c r="BI502" s="102"/>
      <c r="BJ502" s="102"/>
      <c r="BK502" s="102"/>
      <c r="BL502" s="102"/>
      <c r="BM502" s="102"/>
      <c r="BN502" s="102"/>
      <c r="BO502" s="102"/>
      <c r="BP502" s="102"/>
      <c r="BQ502" s="102"/>
      <c r="BR502" s="102"/>
      <c r="BS502" s="102"/>
      <c r="BT502" s="102"/>
      <c r="BU502" s="102"/>
      <c r="BV502" s="102"/>
      <c r="BW502" s="102"/>
      <c r="BX502" s="102"/>
      <c r="BY502" s="102"/>
      <c r="BZ502" s="102"/>
      <c r="CA502" s="102"/>
      <c r="CB502" s="102"/>
      <c r="CC502" s="102"/>
      <c r="CD502" s="102"/>
      <c r="CE502" s="102"/>
      <c r="CF502" s="102"/>
      <c r="CG502" s="102"/>
      <c r="CH502" s="102"/>
    </row>
    <row r="503" spans="1:86" s="135" customFormat="1" ht="47.25">
      <c r="A503" s="649"/>
      <c r="B503" s="652"/>
      <c r="C503" s="7" t="s">
        <v>326</v>
      </c>
      <c r="D503" s="8">
        <v>70</v>
      </c>
      <c r="E503" s="8">
        <v>89.4</v>
      </c>
      <c r="F503" s="486">
        <f>IF(E503/D503*100&gt;130,130,E503/D503*100)</f>
        <v>127.71428571428571</v>
      </c>
      <c r="G503" s="44" t="s">
        <v>8</v>
      </c>
      <c r="H503" s="35"/>
      <c r="I503" s="35"/>
      <c r="J503" s="39"/>
      <c r="K503" s="323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102"/>
      <c r="AJ503" s="102"/>
      <c r="AK503" s="102"/>
      <c r="AL503" s="102"/>
      <c r="AM503" s="102"/>
      <c r="AN503" s="102"/>
      <c r="AO503" s="102"/>
      <c r="AP503" s="102"/>
      <c r="AQ503" s="102"/>
      <c r="AR503" s="102"/>
      <c r="AS503" s="102"/>
      <c r="AT503" s="102"/>
      <c r="AU503" s="102"/>
      <c r="AV503" s="102"/>
      <c r="AW503" s="102"/>
      <c r="AX503" s="102"/>
      <c r="AY503" s="102"/>
      <c r="AZ503" s="102"/>
      <c r="BA503" s="102"/>
      <c r="BB503" s="102"/>
      <c r="BC503" s="102"/>
      <c r="BD503" s="102"/>
      <c r="BE503" s="102"/>
      <c r="BF503" s="102"/>
      <c r="BG503" s="102"/>
      <c r="BH503" s="102"/>
      <c r="BI503" s="102"/>
      <c r="BJ503" s="102"/>
      <c r="BK503" s="102"/>
      <c r="BL503" s="102"/>
      <c r="BM503" s="102"/>
      <c r="BN503" s="102"/>
      <c r="BO503" s="102"/>
      <c r="BP503" s="102"/>
      <c r="BQ503" s="102"/>
      <c r="BR503" s="102"/>
      <c r="BS503" s="102"/>
      <c r="BT503" s="102"/>
      <c r="BU503" s="102"/>
      <c r="BV503" s="102"/>
      <c r="BW503" s="102"/>
      <c r="BX503" s="102"/>
      <c r="BY503" s="102"/>
      <c r="BZ503" s="102"/>
      <c r="CA503" s="102"/>
      <c r="CB503" s="102"/>
      <c r="CC503" s="102"/>
      <c r="CD503" s="102"/>
      <c r="CE503" s="102"/>
      <c r="CF503" s="102"/>
      <c r="CG503" s="102"/>
      <c r="CH503" s="102"/>
    </row>
    <row r="504" spans="1:86" s="135" customFormat="1" ht="15" customHeight="1">
      <c r="A504" s="649"/>
      <c r="B504" s="652"/>
      <c r="C504" s="7" t="s">
        <v>108</v>
      </c>
      <c r="D504" s="13"/>
      <c r="E504" s="12"/>
      <c r="F504" s="1"/>
      <c r="G504" s="14"/>
      <c r="H504" s="35"/>
      <c r="I504" s="35"/>
      <c r="J504" s="39"/>
      <c r="K504" s="323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102"/>
      <c r="AU504" s="102"/>
      <c r="AV504" s="102"/>
      <c r="AW504" s="102"/>
      <c r="AX504" s="102"/>
      <c r="AY504" s="102"/>
      <c r="AZ504" s="102"/>
      <c r="BA504" s="102"/>
      <c r="BB504" s="102"/>
      <c r="BC504" s="102"/>
      <c r="BD504" s="102"/>
      <c r="BE504" s="102"/>
      <c r="BF504" s="102"/>
      <c r="BG504" s="102"/>
      <c r="BH504" s="102"/>
      <c r="BI504" s="102"/>
      <c r="BJ504" s="102"/>
      <c r="BK504" s="102"/>
      <c r="BL504" s="102"/>
      <c r="BM504" s="102"/>
      <c r="BN504" s="102"/>
      <c r="BO504" s="102"/>
      <c r="BP504" s="102"/>
      <c r="BQ504" s="102"/>
      <c r="BR504" s="102"/>
      <c r="BS504" s="102"/>
      <c r="BT504" s="102"/>
      <c r="BU504" s="102"/>
      <c r="BV504" s="102"/>
      <c r="BW504" s="102"/>
      <c r="BX504" s="102"/>
      <c r="BY504" s="102"/>
      <c r="BZ504" s="102"/>
      <c r="CA504" s="102"/>
      <c r="CB504" s="102"/>
      <c r="CC504" s="102"/>
      <c r="CD504" s="102"/>
      <c r="CE504" s="102"/>
      <c r="CF504" s="102"/>
      <c r="CG504" s="102"/>
      <c r="CH504" s="102"/>
    </row>
    <row r="505" spans="1:86" s="135" customFormat="1" ht="47.25">
      <c r="A505" s="649"/>
      <c r="B505" s="652"/>
      <c r="C505" s="7" t="s">
        <v>319</v>
      </c>
      <c r="D505" s="14">
        <v>100</v>
      </c>
      <c r="E505" s="9">
        <v>99.8</v>
      </c>
      <c r="F505" s="486">
        <f>IF(E505/D505*100&gt;130,130,E505/D505*100)</f>
        <v>99.8</v>
      </c>
      <c r="G505" s="14" t="s">
        <v>8</v>
      </c>
      <c r="H505" s="35"/>
      <c r="I505" s="35"/>
      <c r="J505" s="39"/>
      <c r="K505" s="323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  <c r="AR505" s="102"/>
      <c r="AS505" s="102"/>
      <c r="AT505" s="102"/>
      <c r="AU505" s="102"/>
      <c r="AV505" s="102"/>
      <c r="AW505" s="102"/>
      <c r="AX505" s="102"/>
      <c r="AY505" s="102"/>
      <c r="AZ505" s="102"/>
      <c r="BA505" s="102"/>
      <c r="BB505" s="102"/>
      <c r="BC505" s="102"/>
      <c r="BD505" s="102"/>
      <c r="BE505" s="102"/>
      <c r="BF505" s="102"/>
      <c r="BG505" s="102"/>
      <c r="BH505" s="102"/>
      <c r="BI505" s="102"/>
      <c r="BJ505" s="102"/>
      <c r="BK505" s="102"/>
      <c r="BL505" s="102"/>
      <c r="BM505" s="102"/>
      <c r="BN505" s="102"/>
      <c r="BO505" s="102"/>
      <c r="BP505" s="102"/>
      <c r="BQ505" s="102"/>
      <c r="BR505" s="102"/>
      <c r="BS505" s="102"/>
      <c r="BT505" s="102"/>
      <c r="BU505" s="102"/>
      <c r="BV505" s="102"/>
      <c r="BW505" s="102"/>
      <c r="BX505" s="102"/>
      <c r="BY505" s="102"/>
      <c r="BZ505" s="102"/>
      <c r="CA505" s="102"/>
      <c r="CB505" s="102"/>
      <c r="CC505" s="102"/>
      <c r="CD505" s="102"/>
      <c r="CE505" s="102"/>
      <c r="CF505" s="102"/>
      <c r="CG505" s="102"/>
      <c r="CH505" s="102"/>
    </row>
    <row r="506" spans="1:86" s="135" customFormat="1" ht="45.75" customHeight="1">
      <c r="A506" s="649"/>
      <c r="B506" s="652"/>
      <c r="C506" s="7" t="s">
        <v>321</v>
      </c>
      <c r="D506" s="8">
        <v>95</v>
      </c>
      <c r="E506" s="8">
        <v>91</v>
      </c>
      <c r="F506" s="486">
        <f>IF(E506/D506*100&gt;130,130,E506/D506*100)</f>
        <v>95.78947368421052</v>
      </c>
      <c r="G506" s="14" t="s">
        <v>8</v>
      </c>
      <c r="H506" s="35"/>
      <c r="I506" s="35"/>
      <c r="J506" s="39"/>
      <c r="K506" s="323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  <c r="AR506" s="102"/>
      <c r="AS506" s="102"/>
      <c r="AT506" s="102"/>
      <c r="AU506" s="102"/>
      <c r="AV506" s="102"/>
      <c r="AW506" s="102"/>
      <c r="AX506" s="102"/>
      <c r="AY506" s="102"/>
      <c r="AZ506" s="102"/>
      <c r="BA506" s="102"/>
      <c r="BB506" s="102"/>
      <c r="BC506" s="102"/>
      <c r="BD506" s="102"/>
      <c r="BE506" s="102"/>
      <c r="BF506" s="102"/>
      <c r="BG506" s="102"/>
      <c r="BH506" s="102"/>
      <c r="BI506" s="102"/>
      <c r="BJ506" s="102"/>
      <c r="BK506" s="102"/>
      <c r="BL506" s="102"/>
      <c r="BM506" s="102"/>
      <c r="BN506" s="102"/>
      <c r="BO506" s="102"/>
      <c r="BP506" s="102"/>
      <c r="BQ506" s="102"/>
      <c r="BR506" s="102"/>
      <c r="BS506" s="102"/>
      <c r="BT506" s="102"/>
      <c r="BU506" s="102"/>
      <c r="BV506" s="102"/>
      <c r="BW506" s="102"/>
      <c r="BX506" s="102"/>
      <c r="BY506" s="102"/>
      <c r="BZ506" s="102"/>
      <c r="CA506" s="102"/>
      <c r="CB506" s="102"/>
      <c r="CC506" s="102"/>
      <c r="CD506" s="102"/>
      <c r="CE506" s="102"/>
      <c r="CF506" s="102"/>
      <c r="CG506" s="102"/>
      <c r="CH506" s="102"/>
    </row>
    <row r="507" spans="1:86" s="135" customFormat="1">
      <c r="A507" s="649"/>
      <c r="B507" s="652"/>
      <c r="C507" s="11" t="s">
        <v>110</v>
      </c>
      <c r="D507" s="8"/>
      <c r="E507" s="10"/>
      <c r="F507" s="486"/>
      <c r="G507" s="14"/>
      <c r="H507" s="35"/>
      <c r="I507" s="35"/>
      <c r="J507" s="39"/>
      <c r="K507" s="323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102"/>
      <c r="AJ507" s="102"/>
      <c r="AK507" s="102"/>
      <c r="AL507" s="102"/>
      <c r="AM507" s="102"/>
      <c r="AN507" s="102"/>
      <c r="AO507" s="102"/>
      <c r="AP507" s="102"/>
      <c r="AQ507" s="102"/>
      <c r="AR507" s="102"/>
      <c r="AS507" s="102"/>
      <c r="AT507" s="102"/>
      <c r="AU507" s="102"/>
      <c r="AV507" s="102"/>
      <c r="AW507" s="102"/>
      <c r="AX507" s="102"/>
      <c r="AY507" s="102"/>
      <c r="AZ507" s="102"/>
      <c r="BA507" s="102"/>
      <c r="BB507" s="102"/>
      <c r="BC507" s="102"/>
      <c r="BD507" s="102"/>
      <c r="BE507" s="102"/>
      <c r="BF507" s="102"/>
      <c r="BG507" s="102"/>
      <c r="BH507" s="102"/>
      <c r="BI507" s="102"/>
      <c r="BJ507" s="102"/>
      <c r="BK507" s="102"/>
      <c r="BL507" s="102"/>
      <c r="BM507" s="102"/>
      <c r="BN507" s="102"/>
      <c r="BO507" s="102"/>
      <c r="BP507" s="102"/>
      <c r="BQ507" s="102"/>
      <c r="BR507" s="102"/>
      <c r="BS507" s="102"/>
      <c r="BT507" s="102"/>
      <c r="BU507" s="102"/>
      <c r="BV507" s="102"/>
      <c r="BW507" s="102"/>
      <c r="BX507" s="102"/>
      <c r="BY507" s="102"/>
      <c r="BZ507" s="102"/>
      <c r="CA507" s="102"/>
      <c r="CB507" s="102"/>
      <c r="CC507" s="102"/>
      <c r="CD507" s="102"/>
      <c r="CE507" s="102"/>
      <c r="CF507" s="102"/>
      <c r="CG507" s="102"/>
      <c r="CH507" s="102"/>
    </row>
    <row r="508" spans="1:86" s="135" customFormat="1" ht="94.5">
      <c r="A508" s="649"/>
      <c r="B508" s="652"/>
      <c r="C508" s="324" t="s">
        <v>379</v>
      </c>
      <c r="D508" s="14">
        <v>95</v>
      </c>
      <c r="E508" s="24">
        <v>66.7</v>
      </c>
      <c r="F508" s="486">
        <f>IF(E508/D508*100&gt;130,130,E508/D508*100)</f>
        <v>70.21052631578948</v>
      </c>
      <c r="G508" s="14" t="s">
        <v>8</v>
      </c>
      <c r="H508" s="35"/>
      <c r="I508" s="35"/>
      <c r="J508" s="39"/>
      <c r="K508" s="323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102"/>
      <c r="AJ508" s="102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102"/>
      <c r="AU508" s="102"/>
      <c r="AV508" s="102"/>
      <c r="AW508" s="102"/>
      <c r="AX508" s="102"/>
      <c r="AY508" s="102"/>
      <c r="AZ508" s="102"/>
      <c r="BA508" s="102"/>
      <c r="BB508" s="102"/>
      <c r="BC508" s="102"/>
      <c r="BD508" s="102"/>
      <c r="BE508" s="102"/>
      <c r="BF508" s="102"/>
      <c r="BG508" s="102"/>
      <c r="BH508" s="102"/>
      <c r="BI508" s="102"/>
      <c r="BJ508" s="102"/>
      <c r="BK508" s="102"/>
      <c r="BL508" s="102"/>
      <c r="BM508" s="102"/>
      <c r="BN508" s="102"/>
      <c r="BO508" s="102"/>
      <c r="BP508" s="102"/>
      <c r="BQ508" s="102"/>
      <c r="BR508" s="102"/>
      <c r="BS508" s="102"/>
      <c r="BT508" s="102"/>
      <c r="BU508" s="102"/>
      <c r="BV508" s="102"/>
      <c r="BW508" s="102"/>
      <c r="BX508" s="102"/>
      <c r="BY508" s="102"/>
      <c r="BZ508" s="102"/>
      <c r="CA508" s="102"/>
      <c r="CB508" s="102"/>
      <c r="CC508" s="102"/>
      <c r="CD508" s="102"/>
      <c r="CE508" s="102"/>
      <c r="CF508" s="102"/>
      <c r="CG508" s="102"/>
      <c r="CH508" s="102"/>
    </row>
    <row r="509" spans="1:86" s="135" customFormat="1">
      <c r="A509" s="649"/>
      <c r="B509" s="652"/>
      <c r="C509" s="28" t="s">
        <v>424</v>
      </c>
      <c r="D509" s="9"/>
      <c r="E509" s="15"/>
      <c r="F509" s="9"/>
      <c r="G509" s="14"/>
      <c r="H509" s="35"/>
      <c r="I509" s="35"/>
      <c r="J509" s="39"/>
      <c r="K509" s="323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102"/>
      <c r="AQ509" s="102"/>
      <c r="AR509" s="102"/>
      <c r="AS509" s="102"/>
      <c r="AT509" s="102"/>
      <c r="AU509" s="102"/>
      <c r="AV509" s="102"/>
      <c r="AW509" s="102"/>
      <c r="AX509" s="102"/>
      <c r="AY509" s="102"/>
      <c r="AZ509" s="102"/>
      <c r="BA509" s="102"/>
      <c r="BB509" s="102"/>
      <c r="BC509" s="102"/>
      <c r="BD509" s="102"/>
      <c r="BE509" s="102"/>
      <c r="BF509" s="102"/>
      <c r="BG509" s="102"/>
      <c r="BH509" s="102"/>
      <c r="BI509" s="102"/>
      <c r="BJ509" s="102"/>
      <c r="BK509" s="102"/>
      <c r="BL509" s="102"/>
      <c r="BM509" s="102"/>
      <c r="BN509" s="102"/>
      <c r="BO509" s="102"/>
      <c r="BP509" s="102"/>
      <c r="BQ509" s="102"/>
      <c r="BR509" s="102"/>
      <c r="BS509" s="102"/>
      <c r="BT509" s="102"/>
      <c r="BU509" s="102"/>
      <c r="BV509" s="102"/>
      <c r="BW509" s="102"/>
      <c r="BX509" s="102"/>
      <c r="BY509" s="102"/>
      <c r="BZ509" s="102"/>
      <c r="CA509" s="102"/>
      <c r="CB509" s="102"/>
      <c r="CC509" s="102"/>
      <c r="CD509" s="102"/>
      <c r="CE509" s="102"/>
      <c r="CF509" s="102"/>
      <c r="CG509" s="102"/>
      <c r="CH509" s="102"/>
    </row>
    <row r="510" spans="1:86" s="135" customFormat="1" ht="32.25" thickBot="1">
      <c r="A510" s="649"/>
      <c r="B510" s="653"/>
      <c r="C510" s="81" t="s">
        <v>322</v>
      </c>
      <c r="D510" s="57">
        <v>10</v>
      </c>
      <c r="E510" s="58" t="s">
        <v>129</v>
      </c>
      <c r="F510" s="58">
        <f>IF(D510/E510*100&gt;130,130,D510/E510*100)</f>
        <v>130</v>
      </c>
      <c r="G510" s="249" t="s">
        <v>8</v>
      </c>
      <c r="H510" s="55"/>
      <c r="I510" s="55"/>
      <c r="J510" s="54"/>
      <c r="K510" s="198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2"/>
      <c r="AQ510" s="102"/>
      <c r="AR510" s="102"/>
      <c r="AS510" s="102"/>
      <c r="AT510" s="102"/>
      <c r="AU510" s="102"/>
      <c r="AV510" s="102"/>
      <c r="AW510" s="102"/>
      <c r="AX510" s="102"/>
      <c r="AY510" s="102"/>
      <c r="AZ510" s="102"/>
      <c r="BA510" s="102"/>
      <c r="BB510" s="102"/>
      <c r="BC510" s="102"/>
      <c r="BD510" s="102"/>
      <c r="BE510" s="102"/>
      <c r="BF510" s="102"/>
      <c r="BG510" s="102"/>
      <c r="BH510" s="102"/>
      <c r="BI510" s="102"/>
      <c r="BJ510" s="102"/>
      <c r="BK510" s="102"/>
      <c r="BL510" s="102"/>
      <c r="BM510" s="102"/>
      <c r="BN510" s="102"/>
      <c r="BO510" s="102"/>
      <c r="BP510" s="102"/>
      <c r="BQ510" s="102"/>
      <c r="BR510" s="102"/>
      <c r="BS510" s="102"/>
      <c r="BT510" s="102"/>
      <c r="BU510" s="102"/>
      <c r="BV510" s="102"/>
      <c r="BW510" s="102"/>
      <c r="BX510" s="102"/>
      <c r="BY510" s="102"/>
      <c r="BZ510" s="102"/>
      <c r="CA510" s="102"/>
      <c r="CB510" s="102"/>
      <c r="CC510" s="102"/>
      <c r="CD510" s="102"/>
      <c r="CE510" s="102"/>
      <c r="CF510" s="102"/>
      <c r="CG510" s="102"/>
      <c r="CH510" s="102"/>
    </row>
    <row r="511" spans="1:86" s="135" customFormat="1" ht="15.75" customHeight="1" thickBot="1">
      <c r="A511" s="650"/>
      <c r="B511" s="479" t="s">
        <v>7</v>
      </c>
      <c r="C511" s="325" t="s">
        <v>225</v>
      </c>
      <c r="D511" s="484" t="s">
        <v>11</v>
      </c>
      <c r="E511" s="326" t="s">
        <v>11</v>
      </c>
      <c r="F511" s="541" t="s">
        <v>10</v>
      </c>
      <c r="G511" s="100">
        <f>(SUM(F501:F510))/6</f>
        <v>108.91904761904762</v>
      </c>
      <c r="H511" s="55">
        <v>4747</v>
      </c>
      <c r="I511" s="55">
        <v>4736</v>
      </c>
      <c r="J511" s="54">
        <f>I511/H511*100</f>
        <v>99.768274699810405</v>
      </c>
      <c r="K511" s="178">
        <f>(J511+G511)/2</f>
        <v>104.34366115942902</v>
      </c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  <c r="AR511" s="102"/>
      <c r="AS511" s="102"/>
      <c r="AT511" s="102"/>
      <c r="AU511" s="102"/>
      <c r="AV511" s="102"/>
      <c r="AW511" s="102"/>
      <c r="AX511" s="102"/>
      <c r="AY511" s="102"/>
      <c r="AZ511" s="102"/>
      <c r="BA511" s="102"/>
      <c r="BB511" s="102"/>
      <c r="BC511" s="102"/>
      <c r="BD511" s="102"/>
      <c r="BE511" s="102"/>
      <c r="BF511" s="102"/>
      <c r="BG511" s="102"/>
      <c r="BH511" s="102"/>
      <c r="BI511" s="102"/>
      <c r="BJ511" s="102"/>
      <c r="BK511" s="102"/>
      <c r="BL511" s="102"/>
      <c r="BM511" s="102"/>
      <c r="BN511" s="102"/>
      <c r="BO511" s="102"/>
      <c r="BP511" s="102"/>
      <c r="BQ511" s="102"/>
      <c r="BR511" s="102"/>
      <c r="BS511" s="102"/>
      <c r="BT511" s="102"/>
      <c r="BU511" s="102"/>
      <c r="BV511" s="102"/>
      <c r="BW511" s="102"/>
      <c r="BX511" s="102"/>
      <c r="BY511" s="102"/>
      <c r="BZ511" s="102"/>
      <c r="CA511" s="102"/>
      <c r="CB511" s="102"/>
      <c r="CC511" s="102"/>
      <c r="CD511" s="102"/>
      <c r="CE511" s="102"/>
      <c r="CF511" s="102"/>
      <c r="CG511" s="102"/>
      <c r="CH511" s="102"/>
    </row>
    <row r="512" spans="1:86">
      <c r="A512" s="648" t="s">
        <v>125</v>
      </c>
      <c r="B512" s="651" t="s">
        <v>354</v>
      </c>
      <c r="C512" s="7" t="s">
        <v>107</v>
      </c>
      <c r="D512" s="29"/>
      <c r="E512" s="486"/>
      <c r="F512" s="486"/>
      <c r="G512" s="46"/>
      <c r="H512" s="35"/>
      <c r="I512" s="35"/>
      <c r="J512" s="40"/>
      <c r="K512" s="177"/>
    </row>
    <row r="513" spans="1:86" ht="63">
      <c r="A513" s="649"/>
      <c r="B513" s="652"/>
      <c r="C513" s="7" t="s">
        <v>330</v>
      </c>
      <c r="D513" s="515">
        <v>6</v>
      </c>
      <c r="E513" s="486">
        <v>3.6</v>
      </c>
      <c r="F513" s="486">
        <f>IF(D513/E513*100&gt;130,130,D513/E513*100)</f>
        <v>130</v>
      </c>
      <c r="G513" s="45" t="s">
        <v>8</v>
      </c>
      <c r="H513" s="35"/>
      <c r="I513" s="35"/>
      <c r="J513" s="40"/>
      <c r="K513" s="177"/>
    </row>
    <row r="514" spans="1:86" ht="47.25">
      <c r="A514" s="649"/>
      <c r="B514" s="652"/>
      <c r="C514" s="7" t="s">
        <v>331</v>
      </c>
      <c r="D514" s="8">
        <v>60</v>
      </c>
      <c r="E514" s="1">
        <v>74.8</v>
      </c>
      <c r="F514" s="486">
        <f>IF(E514/D514*100&gt;130,130,E514/D514*100)</f>
        <v>124.66666666666666</v>
      </c>
      <c r="G514" s="47" t="s">
        <v>8</v>
      </c>
      <c r="H514" s="35"/>
      <c r="I514" s="35"/>
      <c r="J514" s="40"/>
      <c r="K514" s="177"/>
    </row>
    <row r="515" spans="1:86">
      <c r="A515" s="649"/>
      <c r="B515" s="652"/>
      <c r="C515" s="7" t="s">
        <v>108</v>
      </c>
      <c r="D515" s="13"/>
      <c r="E515" s="12"/>
      <c r="F515" s="1"/>
      <c r="G515" s="48"/>
      <c r="H515" s="35"/>
      <c r="I515" s="35"/>
      <c r="J515" s="40"/>
      <c r="K515" s="177"/>
    </row>
    <row r="516" spans="1:86" ht="63">
      <c r="A516" s="649"/>
      <c r="B516" s="652"/>
      <c r="C516" s="7" t="s">
        <v>327</v>
      </c>
      <c r="D516" s="14">
        <v>100</v>
      </c>
      <c r="E516" s="9">
        <v>100</v>
      </c>
      <c r="F516" s="486">
        <f t="shared" ref="F516:F517" si="78">IF(E516/D516*100&gt;130,130,E516/D516*100)</f>
        <v>100</v>
      </c>
      <c r="G516" s="45" t="s">
        <v>8</v>
      </c>
      <c r="H516" s="35"/>
      <c r="I516" s="35"/>
      <c r="J516" s="40"/>
      <c r="K516" s="177"/>
    </row>
    <row r="517" spans="1:86" ht="63">
      <c r="A517" s="649"/>
      <c r="B517" s="652"/>
      <c r="C517" s="7" t="s">
        <v>321</v>
      </c>
      <c r="D517" s="8">
        <v>95</v>
      </c>
      <c r="E517" s="8">
        <v>97.1</v>
      </c>
      <c r="F517" s="486">
        <f t="shared" si="78"/>
        <v>102.21052631578947</v>
      </c>
      <c r="G517" s="45" t="s">
        <v>8</v>
      </c>
      <c r="H517" s="35"/>
      <c r="I517" s="35"/>
      <c r="J517" s="40"/>
      <c r="K517" s="177"/>
    </row>
    <row r="518" spans="1:86">
      <c r="A518" s="649"/>
      <c r="B518" s="652"/>
      <c r="C518" s="11" t="s">
        <v>110</v>
      </c>
      <c r="D518" s="8"/>
      <c r="E518" s="10"/>
      <c r="F518" s="486"/>
      <c r="G518" s="45"/>
      <c r="H518" s="35"/>
      <c r="I518" s="35"/>
      <c r="J518" s="40"/>
      <c r="K518" s="177"/>
    </row>
    <row r="519" spans="1:86" ht="47.25" customHeight="1">
      <c r="A519" s="649"/>
      <c r="B519" s="652"/>
      <c r="C519" s="28" t="s">
        <v>324</v>
      </c>
      <c r="D519" s="19">
        <v>98</v>
      </c>
      <c r="E519" s="124" t="s">
        <v>411</v>
      </c>
      <c r="F519" s="486">
        <f t="shared" ref="F519:F521" si="79">IF(E519/D519*100&gt;130,130,E519/D519*100)</f>
        <v>99.897959183673478</v>
      </c>
      <c r="G519" s="49" t="s">
        <v>6</v>
      </c>
      <c r="H519" s="35"/>
      <c r="I519" s="35"/>
      <c r="J519" s="40"/>
      <c r="K519" s="177"/>
    </row>
    <row r="520" spans="1:86" ht="78.75">
      <c r="A520" s="649"/>
      <c r="B520" s="652"/>
      <c r="C520" s="327" t="s">
        <v>332</v>
      </c>
      <c r="D520" s="19">
        <v>90</v>
      </c>
      <c r="E520" s="124" t="s">
        <v>475</v>
      </c>
      <c r="F520" s="486">
        <f t="shared" si="79"/>
        <v>106</v>
      </c>
      <c r="G520" s="49" t="s">
        <v>6</v>
      </c>
      <c r="H520" s="35"/>
      <c r="I520" s="35"/>
      <c r="J520" s="40"/>
      <c r="K520" s="177"/>
    </row>
    <row r="521" spans="1:86" ht="94.5">
      <c r="A521" s="649"/>
      <c r="B521" s="652"/>
      <c r="C521" s="327" t="s">
        <v>333</v>
      </c>
      <c r="D521" s="5">
        <v>80</v>
      </c>
      <c r="E521" s="124" t="s">
        <v>486</v>
      </c>
      <c r="F521" s="486">
        <f t="shared" si="79"/>
        <v>87.1875</v>
      </c>
      <c r="G521" s="49" t="s">
        <v>6</v>
      </c>
      <c r="H521" s="35"/>
      <c r="I521" s="35"/>
      <c r="J521" s="40"/>
      <c r="K521" s="177"/>
    </row>
    <row r="522" spans="1:86">
      <c r="A522" s="649"/>
      <c r="B522" s="652"/>
      <c r="C522" s="28" t="s">
        <v>423</v>
      </c>
      <c r="D522" s="9"/>
      <c r="E522" s="15"/>
      <c r="F522" s="9"/>
      <c r="G522" s="5"/>
      <c r="H522" s="35"/>
      <c r="I522" s="35"/>
      <c r="J522" s="40"/>
      <c r="K522" s="177"/>
    </row>
    <row r="523" spans="1:86" ht="32.25" thickBot="1">
      <c r="A523" s="649"/>
      <c r="B523" s="328"/>
      <c r="C523" s="81" t="s">
        <v>323</v>
      </c>
      <c r="D523" s="57">
        <v>7</v>
      </c>
      <c r="E523" s="58" t="s">
        <v>27</v>
      </c>
      <c r="F523" s="53">
        <f>IF(D523/E523*100&gt;130,130,D523/E523*100)</f>
        <v>130</v>
      </c>
      <c r="G523" s="227" t="s">
        <v>6</v>
      </c>
      <c r="H523" s="55"/>
      <c r="I523" s="55"/>
      <c r="J523" s="59"/>
      <c r="K523" s="178"/>
    </row>
    <row r="524" spans="1:86" ht="16.5" thickBot="1">
      <c r="A524" s="650"/>
      <c r="B524" s="50" t="s">
        <v>7</v>
      </c>
      <c r="C524" s="329" t="s">
        <v>225</v>
      </c>
      <c r="D524" s="484" t="s">
        <v>11</v>
      </c>
      <c r="E524" s="330" t="s">
        <v>11</v>
      </c>
      <c r="F524" s="484" t="s">
        <v>10</v>
      </c>
      <c r="G524" s="370">
        <f>SUM(F512:F523)/8</f>
        <v>109.9953315207662</v>
      </c>
      <c r="H524" s="55">
        <v>1632</v>
      </c>
      <c r="I524" s="55">
        <v>1627</v>
      </c>
      <c r="J524" s="59">
        <f>I524/H524*100</f>
        <v>99.693627450980387</v>
      </c>
      <c r="K524" s="178">
        <f>(J524+G524)/2</f>
        <v>104.84447948587329</v>
      </c>
    </row>
    <row r="525" spans="1:86" s="429" customFormat="1" ht="47.25" customHeight="1">
      <c r="A525" s="657" t="s">
        <v>126</v>
      </c>
      <c r="B525" s="645" t="s">
        <v>111</v>
      </c>
      <c r="C525" s="420" t="s">
        <v>476</v>
      </c>
      <c r="D525" s="421">
        <v>100</v>
      </c>
      <c r="E525" s="181">
        <v>100</v>
      </c>
      <c r="F525" s="423">
        <f>IF(E525/D525*100&gt;130,130,E525/D525*100)</f>
        <v>100</v>
      </c>
      <c r="G525" s="424"/>
      <c r="H525" s="425"/>
      <c r="I525" s="425"/>
      <c r="J525" s="426"/>
      <c r="K525" s="427"/>
      <c r="L525" s="428"/>
      <c r="M525" s="428"/>
      <c r="N525" s="428"/>
      <c r="O525" s="428"/>
      <c r="P525" s="428"/>
      <c r="Q525" s="428"/>
      <c r="R525" s="428"/>
      <c r="S525" s="428"/>
      <c r="T525" s="428"/>
      <c r="U525" s="428"/>
      <c r="V525" s="428"/>
      <c r="W525" s="428"/>
      <c r="X525" s="428"/>
      <c r="Y525" s="428"/>
      <c r="Z525" s="428"/>
      <c r="AA525" s="428"/>
      <c r="AB525" s="428"/>
      <c r="AC525" s="428"/>
      <c r="AD525" s="428"/>
      <c r="AE525" s="428"/>
      <c r="AF525" s="428"/>
      <c r="AG525" s="428"/>
      <c r="AH525" s="428"/>
      <c r="AI525" s="428"/>
      <c r="AJ525" s="428"/>
      <c r="AK525" s="428"/>
      <c r="AL525" s="428"/>
      <c r="AM525" s="428"/>
      <c r="AN525" s="428"/>
      <c r="AO525" s="428"/>
      <c r="AP525" s="428"/>
      <c r="AQ525" s="428"/>
      <c r="AR525" s="428"/>
      <c r="AS525" s="428"/>
      <c r="AT525" s="428"/>
      <c r="AU525" s="428"/>
      <c r="AV525" s="428"/>
      <c r="AW525" s="428"/>
      <c r="AX525" s="428"/>
      <c r="AY525" s="428"/>
      <c r="AZ525" s="428"/>
      <c r="BA525" s="428"/>
      <c r="BB525" s="428"/>
      <c r="BC525" s="428"/>
      <c r="BD525" s="428"/>
      <c r="BE525" s="428"/>
      <c r="BF525" s="428"/>
      <c r="BG525" s="428"/>
      <c r="BH525" s="428"/>
      <c r="BI525" s="428"/>
      <c r="BJ525" s="428"/>
      <c r="BK525" s="428"/>
      <c r="BL525" s="428"/>
      <c r="BM525" s="428"/>
      <c r="BN525" s="428"/>
      <c r="BO525" s="428"/>
      <c r="BP525" s="428"/>
      <c r="BQ525" s="428"/>
      <c r="BR525" s="428"/>
      <c r="BS525" s="428"/>
      <c r="BT525" s="428"/>
      <c r="BU525" s="428"/>
      <c r="BV525" s="428"/>
      <c r="BW525" s="428"/>
      <c r="BX525" s="428"/>
      <c r="BY525" s="428"/>
      <c r="BZ525" s="428"/>
      <c r="CA525" s="428"/>
      <c r="CB525" s="428"/>
      <c r="CC525" s="428"/>
      <c r="CD525" s="428"/>
      <c r="CE525" s="428"/>
      <c r="CF525" s="428"/>
      <c r="CG525" s="428"/>
      <c r="CH525" s="428"/>
    </row>
    <row r="526" spans="1:86" s="429" customFormat="1" ht="32.25" customHeight="1">
      <c r="A526" s="658"/>
      <c r="B526" s="646"/>
      <c r="C526" s="430" t="s">
        <v>113</v>
      </c>
      <c r="D526" s="431"/>
      <c r="E526" s="432"/>
      <c r="F526" s="432"/>
      <c r="G526" s="433"/>
      <c r="H526" s="425"/>
      <c r="I526" s="425"/>
      <c r="J526" s="434"/>
      <c r="K526" s="435"/>
      <c r="L526" s="428"/>
      <c r="M526" s="428"/>
      <c r="N526" s="428"/>
      <c r="O526" s="428"/>
      <c r="P526" s="428"/>
      <c r="Q526" s="428"/>
      <c r="R526" s="428"/>
      <c r="S526" s="428"/>
      <c r="T526" s="428"/>
      <c r="U526" s="428"/>
      <c r="V526" s="428"/>
      <c r="W526" s="428"/>
      <c r="X526" s="428"/>
      <c r="Y526" s="428"/>
      <c r="Z526" s="428"/>
      <c r="AA526" s="428"/>
      <c r="AB526" s="428"/>
      <c r="AC526" s="428"/>
      <c r="AD526" s="428"/>
      <c r="AE526" s="428"/>
      <c r="AF526" s="428"/>
      <c r="AG526" s="428"/>
      <c r="AH526" s="428"/>
      <c r="AI526" s="428"/>
      <c r="AJ526" s="428"/>
      <c r="AK526" s="428"/>
      <c r="AL526" s="428"/>
      <c r="AM526" s="428"/>
      <c r="AN526" s="428"/>
      <c r="AO526" s="428"/>
      <c r="AP526" s="428"/>
      <c r="AQ526" s="428"/>
      <c r="AR526" s="428"/>
      <c r="AS526" s="428"/>
      <c r="AT526" s="428"/>
      <c r="AU526" s="428"/>
      <c r="AV526" s="428"/>
      <c r="AW526" s="428"/>
      <c r="AX526" s="428"/>
      <c r="AY526" s="428"/>
      <c r="AZ526" s="428"/>
      <c r="BA526" s="428"/>
      <c r="BB526" s="428"/>
      <c r="BC526" s="428"/>
      <c r="BD526" s="428"/>
      <c r="BE526" s="428"/>
      <c r="BF526" s="428"/>
      <c r="BG526" s="428"/>
      <c r="BH526" s="428"/>
      <c r="BI526" s="428"/>
      <c r="BJ526" s="428"/>
      <c r="BK526" s="428"/>
      <c r="BL526" s="428"/>
      <c r="BM526" s="428"/>
      <c r="BN526" s="428"/>
      <c r="BO526" s="428"/>
      <c r="BP526" s="428"/>
      <c r="BQ526" s="428"/>
      <c r="BR526" s="428"/>
      <c r="BS526" s="428"/>
      <c r="BT526" s="428"/>
      <c r="BU526" s="428"/>
      <c r="BV526" s="428"/>
      <c r="BW526" s="428"/>
      <c r="BX526" s="428"/>
      <c r="BY526" s="428"/>
      <c r="BZ526" s="428"/>
      <c r="CA526" s="428"/>
      <c r="CB526" s="428"/>
      <c r="CC526" s="428"/>
      <c r="CD526" s="428"/>
      <c r="CE526" s="428"/>
      <c r="CF526" s="428"/>
      <c r="CG526" s="428"/>
      <c r="CH526" s="428"/>
    </row>
    <row r="527" spans="1:86" s="429" customFormat="1" ht="81" customHeight="1">
      <c r="A527" s="658"/>
      <c r="B527" s="646"/>
      <c r="C527" s="436" t="s">
        <v>359</v>
      </c>
      <c r="D527" s="431">
        <v>50</v>
      </c>
      <c r="E527" s="432">
        <v>24.56</v>
      </c>
      <c r="F527" s="432">
        <f>IF(E527/D527*100&gt;130,130,E527/D527*100)</f>
        <v>49.12</v>
      </c>
      <c r="G527" s="433"/>
      <c r="H527" s="425"/>
      <c r="I527" s="425"/>
      <c r="J527" s="434"/>
      <c r="K527" s="435"/>
      <c r="L527" s="428"/>
      <c r="M527" s="428"/>
      <c r="N527" s="428"/>
      <c r="O527" s="428"/>
      <c r="P527" s="428"/>
      <c r="Q527" s="428"/>
      <c r="R527" s="428"/>
      <c r="S527" s="428"/>
      <c r="T527" s="428"/>
      <c r="U527" s="428"/>
      <c r="V527" s="428"/>
      <c r="W527" s="428"/>
      <c r="X527" s="428"/>
      <c r="Y527" s="428"/>
      <c r="Z527" s="428"/>
      <c r="AA527" s="428"/>
      <c r="AB527" s="428"/>
      <c r="AC527" s="428"/>
      <c r="AD527" s="428"/>
      <c r="AE527" s="428"/>
      <c r="AF527" s="428"/>
      <c r="AG527" s="428"/>
      <c r="AH527" s="428"/>
      <c r="AI527" s="428"/>
      <c r="AJ527" s="428"/>
      <c r="AK527" s="428"/>
      <c r="AL527" s="428"/>
      <c r="AM527" s="428"/>
      <c r="AN527" s="428"/>
      <c r="AO527" s="428"/>
      <c r="AP527" s="428"/>
      <c r="AQ527" s="428"/>
      <c r="AR527" s="428"/>
      <c r="AS527" s="428"/>
      <c r="AT527" s="428"/>
      <c r="AU527" s="428"/>
      <c r="AV527" s="428"/>
      <c r="AW527" s="428"/>
      <c r="AX527" s="428"/>
      <c r="AY527" s="428"/>
      <c r="AZ527" s="428"/>
      <c r="BA527" s="428"/>
      <c r="BB527" s="428"/>
      <c r="BC527" s="428"/>
      <c r="BD527" s="428"/>
      <c r="BE527" s="428"/>
      <c r="BF527" s="428"/>
      <c r="BG527" s="428"/>
      <c r="BH527" s="428"/>
      <c r="BI527" s="428"/>
      <c r="BJ527" s="428"/>
      <c r="BK527" s="428"/>
      <c r="BL527" s="428"/>
      <c r="BM527" s="428"/>
      <c r="BN527" s="428"/>
      <c r="BO527" s="428"/>
      <c r="BP527" s="428"/>
      <c r="BQ527" s="428"/>
      <c r="BR527" s="428"/>
      <c r="BS527" s="428"/>
      <c r="BT527" s="428"/>
      <c r="BU527" s="428"/>
      <c r="BV527" s="428"/>
      <c r="BW527" s="428"/>
      <c r="BX527" s="428"/>
      <c r="BY527" s="428"/>
      <c r="BZ527" s="428"/>
      <c r="CA527" s="428"/>
      <c r="CB527" s="428"/>
      <c r="CC527" s="428"/>
      <c r="CD527" s="428"/>
      <c r="CE527" s="428"/>
      <c r="CF527" s="428"/>
      <c r="CG527" s="428"/>
      <c r="CH527" s="428"/>
    </row>
    <row r="528" spans="1:86" s="429" customFormat="1" ht="31.5" customHeight="1">
      <c r="A528" s="658"/>
      <c r="B528" s="646"/>
      <c r="C528" s="436" t="s">
        <v>362</v>
      </c>
      <c r="D528" s="431"/>
      <c r="E528" s="432"/>
      <c r="F528" s="432"/>
      <c r="G528" s="433" t="s">
        <v>10</v>
      </c>
      <c r="H528" s="425"/>
      <c r="I528" s="425"/>
      <c r="J528" s="434"/>
      <c r="K528" s="435"/>
      <c r="L528" s="428"/>
      <c r="M528" s="428"/>
      <c r="N528" s="428"/>
      <c r="O528" s="428"/>
      <c r="P528" s="428"/>
      <c r="Q528" s="428"/>
      <c r="R528" s="428"/>
      <c r="S528" s="428"/>
      <c r="T528" s="428"/>
      <c r="U528" s="428"/>
      <c r="V528" s="428"/>
      <c r="W528" s="428"/>
      <c r="X528" s="428"/>
      <c r="Y528" s="428"/>
      <c r="Z528" s="428"/>
      <c r="AA528" s="428"/>
      <c r="AB528" s="428"/>
      <c r="AC528" s="428"/>
      <c r="AD528" s="428"/>
      <c r="AE528" s="428"/>
      <c r="AF528" s="428"/>
      <c r="AG528" s="428"/>
      <c r="AH528" s="428"/>
      <c r="AI528" s="428"/>
      <c r="AJ528" s="428"/>
      <c r="AK528" s="428"/>
      <c r="AL528" s="428"/>
      <c r="AM528" s="428"/>
      <c r="AN528" s="428"/>
      <c r="AO528" s="428"/>
      <c r="AP528" s="428"/>
      <c r="AQ528" s="428"/>
      <c r="AR528" s="428"/>
      <c r="AS528" s="428"/>
      <c r="AT528" s="428"/>
      <c r="AU528" s="428"/>
      <c r="AV528" s="428"/>
      <c r="AW528" s="428"/>
      <c r="AX528" s="428"/>
      <c r="AY528" s="428"/>
      <c r="AZ528" s="428"/>
      <c r="BA528" s="428"/>
      <c r="BB528" s="428"/>
      <c r="BC528" s="428"/>
      <c r="BD528" s="428"/>
      <c r="BE528" s="428"/>
      <c r="BF528" s="428"/>
      <c r="BG528" s="428"/>
      <c r="BH528" s="428"/>
      <c r="BI528" s="428"/>
      <c r="BJ528" s="428"/>
      <c r="BK528" s="428"/>
      <c r="BL528" s="428"/>
      <c r="BM528" s="428"/>
      <c r="BN528" s="428"/>
      <c r="BO528" s="428"/>
      <c r="BP528" s="428"/>
      <c r="BQ528" s="428"/>
      <c r="BR528" s="428"/>
      <c r="BS528" s="428"/>
      <c r="BT528" s="428"/>
      <c r="BU528" s="428"/>
      <c r="BV528" s="428"/>
      <c r="BW528" s="428"/>
      <c r="BX528" s="428"/>
      <c r="BY528" s="428"/>
      <c r="BZ528" s="428"/>
      <c r="CA528" s="428"/>
      <c r="CB528" s="428"/>
      <c r="CC528" s="428"/>
      <c r="CD528" s="428"/>
      <c r="CE528" s="428"/>
      <c r="CF528" s="428"/>
      <c r="CG528" s="428"/>
      <c r="CH528" s="428"/>
    </row>
    <row r="529" spans="1:86" s="429" customFormat="1">
      <c r="A529" s="658"/>
      <c r="B529" s="646"/>
      <c r="C529" s="430" t="s">
        <v>114</v>
      </c>
      <c r="D529" s="437"/>
      <c r="E529" s="438"/>
      <c r="F529" s="432"/>
      <c r="G529" s="439"/>
      <c r="H529" s="425"/>
      <c r="I529" s="425"/>
      <c r="J529" s="434"/>
      <c r="K529" s="435"/>
      <c r="L529" s="428"/>
      <c r="M529" s="428"/>
      <c r="N529" s="428"/>
      <c r="O529" s="428"/>
      <c r="P529" s="428"/>
      <c r="Q529" s="428"/>
      <c r="R529" s="428"/>
      <c r="S529" s="428"/>
      <c r="T529" s="428"/>
      <c r="U529" s="428"/>
      <c r="V529" s="428"/>
      <c r="W529" s="428"/>
      <c r="X529" s="428"/>
      <c r="Y529" s="428"/>
      <c r="Z529" s="428"/>
      <c r="AA529" s="428"/>
      <c r="AB529" s="428"/>
      <c r="AC529" s="428"/>
      <c r="AD529" s="428"/>
      <c r="AE529" s="428"/>
      <c r="AF529" s="428"/>
      <c r="AG529" s="428"/>
      <c r="AH529" s="428"/>
      <c r="AI529" s="428"/>
      <c r="AJ529" s="428"/>
      <c r="AK529" s="428"/>
      <c r="AL529" s="428"/>
      <c r="AM529" s="428"/>
      <c r="AN529" s="428"/>
      <c r="AO529" s="428"/>
      <c r="AP529" s="428"/>
      <c r="AQ529" s="428"/>
      <c r="AR529" s="428"/>
      <c r="AS529" s="428"/>
      <c r="AT529" s="428"/>
      <c r="AU529" s="428"/>
      <c r="AV529" s="428"/>
      <c r="AW529" s="428"/>
      <c r="AX529" s="428"/>
      <c r="AY529" s="428"/>
      <c r="AZ529" s="428"/>
      <c r="BA529" s="428"/>
      <c r="BB529" s="428"/>
      <c r="BC529" s="428"/>
      <c r="BD529" s="428"/>
      <c r="BE529" s="428"/>
      <c r="BF529" s="428"/>
      <c r="BG529" s="428"/>
      <c r="BH529" s="428"/>
      <c r="BI529" s="428"/>
      <c r="BJ529" s="428"/>
      <c r="BK529" s="428"/>
      <c r="BL529" s="428"/>
      <c r="BM529" s="428"/>
      <c r="BN529" s="428"/>
      <c r="BO529" s="428"/>
      <c r="BP529" s="428"/>
      <c r="BQ529" s="428"/>
      <c r="BR529" s="428"/>
      <c r="BS529" s="428"/>
      <c r="BT529" s="428"/>
      <c r="BU529" s="428"/>
      <c r="BV529" s="428"/>
      <c r="BW529" s="428"/>
      <c r="BX529" s="428"/>
      <c r="BY529" s="428"/>
      <c r="BZ529" s="428"/>
      <c r="CA529" s="428"/>
      <c r="CB529" s="428"/>
      <c r="CC529" s="428"/>
      <c r="CD529" s="428"/>
      <c r="CE529" s="428"/>
      <c r="CF529" s="428"/>
      <c r="CG529" s="428"/>
      <c r="CH529" s="428"/>
    </row>
    <row r="530" spans="1:86" s="429" customFormat="1">
      <c r="A530" s="658"/>
      <c r="B530" s="646"/>
      <c r="C530" s="430" t="s">
        <v>363</v>
      </c>
      <c r="D530" s="437">
        <v>100</v>
      </c>
      <c r="E530" s="438">
        <v>98.8</v>
      </c>
      <c r="F530" s="432">
        <f>IF(E530/D530*100&gt;130,130,E530/D530*100)</f>
        <v>98.8</v>
      </c>
      <c r="G530" s="440" t="s">
        <v>8</v>
      </c>
      <c r="H530" s="425"/>
      <c r="I530" s="425"/>
      <c r="J530" s="434"/>
      <c r="K530" s="435"/>
      <c r="L530" s="428"/>
      <c r="M530" s="428"/>
      <c r="N530" s="428"/>
      <c r="O530" s="428"/>
      <c r="P530" s="428"/>
      <c r="Q530" s="428"/>
      <c r="R530" s="428"/>
      <c r="S530" s="428"/>
      <c r="T530" s="428"/>
      <c r="U530" s="428"/>
      <c r="V530" s="428"/>
      <c r="W530" s="428"/>
      <c r="X530" s="428"/>
      <c r="Y530" s="428"/>
      <c r="Z530" s="428"/>
      <c r="AA530" s="428"/>
      <c r="AB530" s="428"/>
      <c r="AC530" s="428"/>
      <c r="AD530" s="428"/>
      <c r="AE530" s="428"/>
      <c r="AF530" s="428"/>
      <c r="AG530" s="428"/>
      <c r="AH530" s="428"/>
      <c r="AI530" s="428"/>
      <c r="AJ530" s="428"/>
      <c r="AK530" s="428"/>
      <c r="AL530" s="428"/>
      <c r="AM530" s="428"/>
      <c r="AN530" s="428"/>
      <c r="AO530" s="428"/>
      <c r="AP530" s="428"/>
      <c r="AQ530" s="428"/>
      <c r="AR530" s="428"/>
      <c r="AS530" s="428"/>
      <c r="AT530" s="428"/>
      <c r="AU530" s="428"/>
      <c r="AV530" s="428"/>
      <c r="AW530" s="428"/>
      <c r="AX530" s="428"/>
      <c r="AY530" s="428"/>
      <c r="AZ530" s="428"/>
      <c r="BA530" s="428"/>
      <c r="BB530" s="428"/>
      <c r="BC530" s="428"/>
      <c r="BD530" s="428"/>
      <c r="BE530" s="428"/>
      <c r="BF530" s="428"/>
      <c r="BG530" s="428"/>
      <c r="BH530" s="428"/>
      <c r="BI530" s="428"/>
      <c r="BJ530" s="428"/>
      <c r="BK530" s="428"/>
      <c r="BL530" s="428"/>
      <c r="BM530" s="428"/>
      <c r="BN530" s="428"/>
      <c r="BO530" s="428"/>
      <c r="BP530" s="428"/>
      <c r="BQ530" s="428"/>
      <c r="BR530" s="428"/>
      <c r="BS530" s="428"/>
      <c r="BT530" s="428"/>
      <c r="BU530" s="428"/>
      <c r="BV530" s="428"/>
      <c r="BW530" s="428"/>
      <c r="BX530" s="428"/>
      <c r="BY530" s="428"/>
      <c r="BZ530" s="428"/>
      <c r="CA530" s="428"/>
      <c r="CB530" s="428"/>
      <c r="CC530" s="428"/>
      <c r="CD530" s="428"/>
      <c r="CE530" s="428"/>
      <c r="CF530" s="428"/>
      <c r="CG530" s="428"/>
      <c r="CH530" s="428"/>
    </row>
    <row r="531" spans="1:86" s="429" customFormat="1" ht="30.75" customHeight="1">
      <c r="A531" s="658"/>
      <c r="B531" s="646"/>
      <c r="C531" s="430" t="s">
        <v>364</v>
      </c>
      <c r="D531" s="431">
        <v>70</v>
      </c>
      <c r="E531" s="431">
        <v>85</v>
      </c>
      <c r="F531" s="432">
        <f>IF(E531/D531*100&gt;130,130,E531/D531*100)</f>
        <v>121.42857142857142</v>
      </c>
      <c r="G531" s="440" t="s">
        <v>8</v>
      </c>
      <c r="H531" s="425"/>
      <c r="I531" s="425"/>
      <c r="J531" s="434"/>
      <c r="K531" s="435"/>
      <c r="L531" s="428"/>
      <c r="M531" s="428"/>
      <c r="N531" s="428"/>
      <c r="O531" s="428"/>
      <c r="P531" s="428"/>
      <c r="Q531" s="428"/>
      <c r="R531" s="428"/>
      <c r="S531" s="428"/>
      <c r="T531" s="428"/>
      <c r="U531" s="428"/>
      <c r="V531" s="428"/>
      <c r="W531" s="428"/>
      <c r="X531" s="428"/>
      <c r="Y531" s="428"/>
      <c r="Z531" s="428"/>
      <c r="AA531" s="428"/>
      <c r="AB531" s="428"/>
      <c r="AC531" s="428"/>
      <c r="AD531" s="428"/>
      <c r="AE531" s="428"/>
      <c r="AF531" s="428"/>
      <c r="AG531" s="428"/>
      <c r="AH531" s="428"/>
      <c r="AI531" s="428"/>
      <c r="AJ531" s="428"/>
      <c r="AK531" s="428"/>
      <c r="AL531" s="428"/>
      <c r="AM531" s="428"/>
      <c r="AN531" s="428"/>
      <c r="AO531" s="428"/>
      <c r="AP531" s="428"/>
      <c r="AQ531" s="428"/>
      <c r="AR531" s="428"/>
      <c r="AS531" s="428"/>
      <c r="AT531" s="428"/>
      <c r="AU531" s="428"/>
      <c r="AV531" s="428"/>
      <c r="AW531" s="428"/>
      <c r="AX531" s="428"/>
      <c r="AY531" s="428"/>
      <c r="AZ531" s="428"/>
      <c r="BA531" s="428"/>
      <c r="BB531" s="428"/>
      <c r="BC531" s="428"/>
      <c r="BD531" s="428"/>
      <c r="BE531" s="428"/>
      <c r="BF531" s="428"/>
      <c r="BG531" s="428"/>
      <c r="BH531" s="428"/>
      <c r="BI531" s="428"/>
      <c r="BJ531" s="428"/>
      <c r="BK531" s="428"/>
      <c r="BL531" s="428"/>
      <c r="BM531" s="428"/>
      <c r="BN531" s="428"/>
      <c r="BO531" s="428"/>
      <c r="BP531" s="428"/>
      <c r="BQ531" s="428"/>
      <c r="BR531" s="428"/>
      <c r="BS531" s="428"/>
      <c r="BT531" s="428"/>
      <c r="BU531" s="428"/>
      <c r="BV531" s="428"/>
      <c r="BW531" s="428"/>
      <c r="BX531" s="428"/>
      <c r="BY531" s="428"/>
      <c r="BZ531" s="428"/>
      <c r="CA531" s="428"/>
      <c r="CB531" s="428"/>
      <c r="CC531" s="428"/>
      <c r="CD531" s="428"/>
      <c r="CE531" s="428"/>
      <c r="CF531" s="428"/>
      <c r="CG531" s="428"/>
      <c r="CH531" s="428"/>
    </row>
    <row r="532" spans="1:86" s="429" customFormat="1">
      <c r="A532" s="658"/>
      <c r="B532" s="646"/>
      <c r="C532" s="441" t="s">
        <v>116</v>
      </c>
      <c r="D532" s="431"/>
      <c r="E532" s="442"/>
      <c r="F532" s="432"/>
      <c r="G532" s="440"/>
      <c r="H532" s="425"/>
      <c r="I532" s="425"/>
      <c r="J532" s="434"/>
      <c r="K532" s="435"/>
      <c r="L532" s="428"/>
      <c r="M532" s="428"/>
      <c r="N532" s="428"/>
      <c r="O532" s="428"/>
      <c r="P532" s="428"/>
      <c r="Q532" s="428"/>
      <c r="R532" s="428"/>
      <c r="S532" s="428"/>
      <c r="T532" s="428"/>
      <c r="U532" s="428"/>
      <c r="V532" s="428"/>
      <c r="W532" s="428"/>
      <c r="X532" s="428"/>
      <c r="Y532" s="428"/>
      <c r="Z532" s="428"/>
      <c r="AA532" s="428"/>
      <c r="AB532" s="428"/>
      <c r="AC532" s="428"/>
      <c r="AD532" s="428"/>
      <c r="AE532" s="428"/>
      <c r="AF532" s="428"/>
      <c r="AG532" s="428"/>
      <c r="AH532" s="428"/>
      <c r="AI532" s="428"/>
      <c r="AJ532" s="428"/>
      <c r="AK532" s="428"/>
      <c r="AL532" s="428"/>
      <c r="AM532" s="428"/>
      <c r="AN532" s="428"/>
      <c r="AO532" s="428"/>
      <c r="AP532" s="428"/>
      <c r="AQ532" s="428"/>
      <c r="AR532" s="428"/>
      <c r="AS532" s="428"/>
      <c r="AT532" s="428"/>
      <c r="AU532" s="428"/>
      <c r="AV532" s="428"/>
      <c r="AW532" s="428"/>
      <c r="AX532" s="428"/>
      <c r="AY532" s="428"/>
      <c r="AZ532" s="428"/>
      <c r="BA532" s="428"/>
      <c r="BB532" s="428"/>
      <c r="BC532" s="428"/>
      <c r="BD532" s="428"/>
      <c r="BE532" s="428"/>
      <c r="BF532" s="428"/>
      <c r="BG532" s="428"/>
      <c r="BH532" s="428"/>
      <c r="BI532" s="428"/>
      <c r="BJ532" s="428"/>
      <c r="BK532" s="428"/>
      <c r="BL532" s="428"/>
      <c r="BM532" s="428"/>
      <c r="BN532" s="428"/>
      <c r="BO532" s="428"/>
      <c r="BP532" s="428"/>
      <c r="BQ532" s="428"/>
      <c r="BR532" s="428"/>
      <c r="BS532" s="428"/>
      <c r="BT532" s="428"/>
      <c r="BU532" s="428"/>
      <c r="BV532" s="428"/>
      <c r="BW532" s="428"/>
      <c r="BX532" s="428"/>
      <c r="BY532" s="428"/>
      <c r="BZ532" s="428"/>
      <c r="CA532" s="428"/>
      <c r="CB532" s="428"/>
      <c r="CC532" s="428"/>
      <c r="CD532" s="428"/>
      <c r="CE532" s="428"/>
      <c r="CF532" s="428"/>
      <c r="CG532" s="428"/>
      <c r="CH532" s="428"/>
    </row>
    <row r="533" spans="1:86" s="429" customFormat="1" ht="31.5">
      <c r="A533" s="658"/>
      <c r="B533" s="646"/>
      <c r="C533" s="436" t="s">
        <v>365</v>
      </c>
      <c r="D533" s="431">
        <v>80</v>
      </c>
      <c r="E533" s="432">
        <v>97.2</v>
      </c>
      <c r="F533" s="432">
        <f>IF(E533/D533*100&gt;130,130,E533/D533*100)</f>
        <v>121.50000000000001</v>
      </c>
      <c r="G533" s="433" t="s">
        <v>10</v>
      </c>
      <c r="H533" s="507"/>
      <c r="I533" s="507"/>
      <c r="J533" s="508"/>
      <c r="K533" s="509"/>
      <c r="L533" s="428"/>
      <c r="M533" s="428"/>
      <c r="N533" s="428"/>
      <c r="O533" s="428"/>
      <c r="P533" s="428"/>
      <c r="Q533" s="428"/>
      <c r="R533" s="428"/>
      <c r="S533" s="428"/>
      <c r="T533" s="428"/>
      <c r="U533" s="428"/>
      <c r="V533" s="428"/>
      <c r="W533" s="428"/>
      <c r="X533" s="428"/>
      <c r="Y533" s="428"/>
      <c r="Z533" s="428"/>
      <c r="AA533" s="428"/>
      <c r="AB533" s="428"/>
      <c r="AC533" s="428"/>
      <c r="AD533" s="428"/>
      <c r="AE533" s="428"/>
      <c r="AF533" s="428"/>
      <c r="AG533" s="428"/>
      <c r="AH533" s="428"/>
      <c r="AI533" s="428"/>
      <c r="AJ533" s="428"/>
      <c r="AK533" s="428"/>
      <c r="AL533" s="428"/>
      <c r="AM533" s="428"/>
      <c r="AN533" s="428"/>
      <c r="AO533" s="428"/>
      <c r="AP533" s="428"/>
      <c r="AQ533" s="428"/>
      <c r="AR533" s="428"/>
      <c r="AS533" s="428"/>
      <c r="AT533" s="428"/>
      <c r="AU533" s="428"/>
      <c r="AV533" s="428"/>
      <c r="AW533" s="428"/>
      <c r="AX533" s="428"/>
      <c r="AY533" s="428"/>
      <c r="AZ533" s="428"/>
      <c r="BA533" s="428"/>
      <c r="BB533" s="428"/>
      <c r="BC533" s="428"/>
      <c r="BD533" s="428"/>
      <c r="BE533" s="428"/>
      <c r="BF533" s="428"/>
      <c r="BG533" s="428"/>
      <c r="BH533" s="428"/>
      <c r="BI533" s="428"/>
      <c r="BJ533" s="428"/>
      <c r="BK533" s="428"/>
      <c r="BL533" s="428"/>
      <c r="BM533" s="428"/>
      <c r="BN533" s="428"/>
      <c r="BO533" s="428"/>
      <c r="BP533" s="428"/>
      <c r="BQ533" s="428"/>
      <c r="BR533" s="428"/>
      <c r="BS533" s="428"/>
      <c r="BT533" s="428"/>
      <c r="BU533" s="428"/>
      <c r="BV533" s="428"/>
      <c r="BW533" s="428"/>
      <c r="BX533" s="428"/>
      <c r="BY533" s="428"/>
      <c r="BZ533" s="428"/>
      <c r="CA533" s="428"/>
      <c r="CB533" s="428"/>
      <c r="CC533" s="428"/>
      <c r="CD533" s="428"/>
      <c r="CE533" s="428"/>
      <c r="CF533" s="428"/>
      <c r="CG533" s="428"/>
      <c r="CH533" s="428"/>
    </row>
    <row r="534" spans="1:86" s="429" customFormat="1" ht="79.5" thickBot="1">
      <c r="A534" s="658"/>
      <c r="B534" s="647"/>
      <c r="C534" s="496" t="s">
        <v>380</v>
      </c>
      <c r="D534" s="511">
        <v>30</v>
      </c>
      <c r="E534" s="498">
        <v>44.6</v>
      </c>
      <c r="F534" s="516">
        <f>IF(E534/D534*100&gt;130,130,E534/D534*100)</f>
        <v>130</v>
      </c>
      <c r="G534" s="499"/>
      <c r="H534" s="443"/>
      <c r="I534" s="443"/>
      <c r="J534" s="444"/>
      <c r="K534" s="445"/>
      <c r="L534" s="428"/>
      <c r="M534" s="428"/>
      <c r="N534" s="428"/>
      <c r="O534" s="428"/>
      <c r="P534" s="428"/>
      <c r="Q534" s="428"/>
      <c r="R534" s="428"/>
      <c r="S534" s="428"/>
      <c r="T534" s="428"/>
      <c r="U534" s="428"/>
      <c r="V534" s="428"/>
      <c r="W534" s="428"/>
      <c r="X534" s="428"/>
      <c r="Y534" s="428"/>
      <c r="Z534" s="428"/>
      <c r="AA534" s="428"/>
      <c r="AB534" s="428"/>
      <c r="AC534" s="428"/>
      <c r="AD534" s="428"/>
      <c r="AE534" s="428"/>
      <c r="AF534" s="428"/>
      <c r="AG534" s="428"/>
      <c r="AH534" s="428"/>
      <c r="AI534" s="428"/>
      <c r="AJ534" s="428"/>
      <c r="AK534" s="428"/>
      <c r="AL534" s="428"/>
      <c r="AM534" s="428"/>
      <c r="AN534" s="428"/>
      <c r="AO534" s="428"/>
      <c r="AP534" s="428"/>
      <c r="AQ534" s="428"/>
      <c r="AR534" s="428"/>
      <c r="AS534" s="428"/>
      <c r="AT534" s="428"/>
      <c r="AU534" s="428"/>
      <c r="AV534" s="428"/>
      <c r="AW534" s="428"/>
      <c r="AX534" s="428"/>
      <c r="AY534" s="428"/>
      <c r="AZ534" s="428"/>
      <c r="BA534" s="428"/>
      <c r="BB534" s="428"/>
      <c r="BC534" s="428"/>
      <c r="BD534" s="428"/>
      <c r="BE534" s="428"/>
      <c r="BF534" s="428"/>
      <c r="BG534" s="428"/>
      <c r="BH534" s="428"/>
      <c r="BI534" s="428"/>
      <c r="BJ534" s="428"/>
      <c r="BK534" s="428"/>
      <c r="BL534" s="428"/>
      <c r="BM534" s="428"/>
      <c r="BN534" s="428"/>
      <c r="BO534" s="428"/>
      <c r="BP534" s="428"/>
      <c r="BQ534" s="428"/>
      <c r="BR534" s="428"/>
      <c r="BS534" s="428"/>
      <c r="BT534" s="428"/>
      <c r="BU534" s="428"/>
      <c r="BV534" s="428"/>
      <c r="BW534" s="428"/>
      <c r="BX534" s="428"/>
      <c r="BY534" s="428"/>
      <c r="BZ534" s="428"/>
      <c r="CA534" s="428"/>
      <c r="CB534" s="428"/>
      <c r="CC534" s="428"/>
      <c r="CD534" s="428"/>
      <c r="CE534" s="428"/>
      <c r="CF534" s="428"/>
      <c r="CG534" s="428"/>
      <c r="CH534" s="428"/>
    </row>
    <row r="535" spans="1:86" s="429" customFormat="1" ht="16.5" thickBot="1">
      <c r="A535" s="659"/>
      <c r="B535" s="446" t="s">
        <v>7</v>
      </c>
      <c r="C535" s="447" t="s">
        <v>226</v>
      </c>
      <c r="D535" s="448" t="s">
        <v>11</v>
      </c>
      <c r="E535" s="449" t="s">
        <v>11</v>
      </c>
      <c r="F535" s="448" t="s">
        <v>10</v>
      </c>
      <c r="G535" s="450">
        <f>(SUM(F525:F534))/6</f>
        <v>103.47476190476191</v>
      </c>
      <c r="H535" s="451">
        <v>6540</v>
      </c>
      <c r="I535" s="451">
        <v>6551</v>
      </c>
      <c r="J535" s="452">
        <f>I535/H535*100</f>
        <v>100.16819571865443</v>
      </c>
      <c r="K535" s="453">
        <f>(J535+G535)/2</f>
        <v>101.82147881170818</v>
      </c>
      <c r="L535" s="428"/>
      <c r="M535" s="428"/>
      <c r="N535" s="428"/>
      <c r="O535" s="428"/>
      <c r="P535" s="428"/>
      <c r="Q535" s="428"/>
      <c r="R535" s="428"/>
      <c r="S535" s="428"/>
      <c r="T535" s="428"/>
      <c r="U535" s="428"/>
      <c r="V535" s="428"/>
      <c r="W535" s="428"/>
      <c r="X535" s="428"/>
      <c r="Y535" s="428"/>
      <c r="Z535" s="428"/>
      <c r="AA535" s="428"/>
      <c r="AB535" s="428"/>
      <c r="AC535" s="428"/>
      <c r="AD535" s="428"/>
      <c r="AE535" s="428"/>
      <c r="AF535" s="428"/>
      <c r="AG535" s="428"/>
      <c r="AH535" s="428"/>
      <c r="AI535" s="428"/>
      <c r="AJ535" s="428"/>
      <c r="AK535" s="428"/>
      <c r="AL535" s="428"/>
      <c r="AM535" s="428"/>
      <c r="AN535" s="428"/>
      <c r="AO535" s="428"/>
      <c r="AP535" s="428"/>
      <c r="AQ535" s="428"/>
      <c r="AR535" s="428"/>
      <c r="AS535" s="428"/>
      <c r="AT535" s="428"/>
      <c r="AU535" s="428"/>
      <c r="AV535" s="428"/>
      <c r="AW535" s="428"/>
      <c r="AX535" s="428"/>
      <c r="AY535" s="428"/>
      <c r="AZ535" s="428"/>
      <c r="BA535" s="428"/>
      <c r="BB535" s="428"/>
      <c r="BC535" s="428"/>
      <c r="BD535" s="428"/>
      <c r="BE535" s="428"/>
      <c r="BF535" s="428"/>
      <c r="BG535" s="428"/>
      <c r="BH535" s="428"/>
      <c r="BI535" s="428"/>
      <c r="BJ535" s="428"/>
      <c r="BK535" s="428"/>
      <c r="BL535" s="428"/>
      <c r="BM535" s="428"/>
      <c r="BN535" s="428"/>
      <c r="BO535" s="428"/>
      <c r="BP535" s="428"/>
      <c r="BQ535" s="428"/>
      <c r="BR535" s="428"/>
      <c r="BS535" s="428"/>
      <c r="BT535" s="428"/>
      <c r="BU535" s="428"/>
      <c r="BV535" s="428"/>
      <c r="BW535" s="428"/>
      <c r="BX535" s="428"/>
      <c r="BY535" s="428"/>
      <c r="BZ535" s="428"/>
      <c r="CA535" s="428"/>
      <c r="CB535" s="428"/>
      <c r="CC535" s="428"/>
      <c r="CD535" s="428"/>
      <c r="CE535" s="428"/>
      <c r="CF535" s="428"/>
      <c r="CG535" s="428"/>
      <c r="CH535" s="428"/>
    </row>
    <row r="536" spans="1:86" ht="15.75" customHeight="1">
      <c r="A536" s="648" t="s">
        <v>127</v>
      </c>
      <c r="B536" s="651" t="s">
        <v>115</v>
      </c>
      <c r="C536" s="7" t="s">
        <v>117</v>
      </c>
      <c r="D536" s="339"/>
      <c r="E536" s="339"/>
      <c r="F536" s="181"/>
      <c r="G536" s="340"/>
      <c r="H536" s="141"/>
      <c r="I536" s="141"/>
      <c r="J536" s="142"/>
      <c r="K536" s="341"/>
    </row>
    <row r="537" spans="1:86" ht="67.5" customHeight="1">
      <c r="A537" s="649"/>
      <c r="B537" s="652"/>
      <c r="C537" s="342" t="s">
        <v>319</v>
      </c>
      <c r="D537" s="343">
        <v>100</v>
      </c>
      <c r="E537" s="343">
        <v>100</v>
      </c>
      <c r="F537" s="1">
        <f t="shared" ref="F537:F538" si="80">IF(E537/D537*100&gt;130,130,E537/D537*100)</f>
        <v>100</v>
      </c>
      <c r="G537" s="336" t="s">
        <v>10</v>
      </c>
      <c r="H537" s="143"/>
      <c r="I537" s="143"/>
      <c r="J537" s="144"/>
      <c r="K537" s="344"/>
    </row>
    <row r="538" spans="1:86" ht="63">
      <c r="A538" s="649"/>
      <c r="B538" s="652"/>
      <c r="C538" s="7" t="s">
        <v>336</v>
      </c>
      <c r="D538" s="343">
        <v>100</v>
      </c>
      <c r="E538" s="343">
        <v>100</v>
      </c>
      <c r="F538" s="345">
        <f t="shared" si="80"/>
        <v>100</v>
      </c>
      <c r="G538" s="336" t="s">
        <v>10</v>
      </c>
      <c r="H538" s="143"/>
      <c r="I538" s="143"/>
      <c r="J538" s="144"/>
      <c r="K538" s="344"/>
    </row>
    <row r="539" spans="1:86" ht="32.25" customHeight="1">
      <c r="A539" s="649"/>
      <c r="B539" s="652"/>
      <c r="C539" s="346" t="s">
        <v>118</v>
      </c>
      <c r="D539" s="343"/>
      <c r="E539" s="347"/>
      <c r="F539" s="24"/>
      <c r="G539" s="334"/>
      <c r="H539" s="143"/>
      <c r="I539" s="143"/>
      <c r="J539" s="144"/>
      <c r="K539" s="344"/>
    </row>
    <row r="540" spans="1:86" ht="47.25">
      <c r="A540" s="649"/>
      <c r="B540" s="652"/>
      <c r="C540" s="332" t="s">
        <v>377</v>
      </c>
      <c r="D540" s="343">
        <v>100</v>
      </c>
      <c r="E540" s="343">
        <v>100</v>
      </c>
      <c r="F540" s="486">
        <f>IF(E540/D540*100&gt;130,130,E540/D540*100)</f>
        <v>100</v>
      </c>
      <c r="G540" s="334" t="s">
        <v>10</v>
      </c>
      <c r="H540" s="143"/>
      <c r="I540" s="143"/>
      <c r="J540" s="144"/>
      <c r="K540" s="344"/>
    </row>
    <row r="541" spans="1:86" ht="63" customHeight="1" thickBot="1">
      <c r="A541" s="649"/>
      <c r="B541" s="668"/>
      <c r="C541" s="337" t="s">
        <v>337</v>
      </c>
      <c r="D541" s="348">
        <v>100</v>
      </c>
      <c r="E541" s="348">
        <v>100</v>
      </c>
      <c r="F541" s="53">
        <f>IF(E541/D541*100&gt;130,130,E541/D541*100)</f>
        <v>100</v>
      </c>
      <c r="G541" s="338" t="s">
        <v>10</v>
      </c>
      <c r="H541" s="104"/>
      <c r="I541" s="143"/>
      <c r="J541" s="110"/>
      <c r="K541" s="349"/>
    </row>
    <row r="542" spans="1:86" ht="16.5" thickBot="1">
      <c r="A542" s="650"/>
      <c r="B542" s="526" t="s">
        <v>7</v>
      </c>
      <c r="C542" s="350" t="s">
        <v>226</v>
      </c>
      <c r="D542" s="218" t="s">
        <v>11</v>
      </c>
      <c r="E542" s="357" t="s">
        <v>11</v>
      </c>
      <c r="F542" s="218" t="s">
        <v>10</v>
      </c>
      <c r="G542" s="100">
        <f>(SUM(F536:F541))/4</f>
        <v>100</v>
      </c>
      <c r="H542" s="118">
        <v>1737</v>
      </c>
      <c r="I542" s="118">
        <v>1737</v>
      </c>
      <c r="J542" s="41">
        <f>I542/H542*100</f>
        <v>100</v>
      </c>
      <c r="K542" s="188">
        <f>(J542+G542)/2</f>
        <v>100</v>
      </c>
    </row>
    <row r="543" spans="1:86" ht="94.5">
      <c r="A543" s="648" t="s">
        <v>129</v>
      </c>
      <c r="B543" s="651" t="s">
        <v>417</v>
      </c>
      <c r="C543" s="385" t="s">
        <v>413</v>
      </c>
      <c r="D543" s="352">
        <v>3</v>
      </c>
      <c r="E543" s="247">
        <v>1.85</v>
      </c>
      <c r="F543" s="596">
        <f>IF(E543/D543*100&gt;130,130,E543/D543*100)</f>
        <v>61.666666666666671</v>
      </c>
      <c r="G543" s="501" t="s">
        <v>10</v>
      </c>
      <c r="H543" s="141"/>
      <c r="I543" s="141"/>
      <c r="J543" s="141"/>
      <c r="K543" s="176"/>
    </row>
    <row r="544" spans="1:86">
      <c r="A544" s="649"/>
      <c r="B544" s="652"/>
      <c r="C544" s="351" t="s">
        <v>119</v>
      </c>
      <c r="D544" s="250"/>
      <c r="E544" s="24"/>
      <c r="F544" s="24"/>
      <c r="G544" s="334"/>
      <c r="H544" s="143"/>
      <c r="I544" s="143"/>
      <c r="J544" s="143"/>
      <c r="K544" s="177"/>
    </row>
    <row r="545" spans="1:11" ht="67.5" customHeight="1">
      <c r="A545" s="649"/>
      <c r="B545" s="652"/>
      <c r="C545" s="351" t="s">
        <v>338</v>
      </c>
      <c r="D545" s="250">
        <v>100</v>
      </c>
      <c r="E545" s="24">
        <v>88.7</v>
      </c>
      <c r="F545" s="596">
        <f t="shared" ref="F545:F546" si="81">IF(E545/D545*100&gt;130,130,E545/D545*100)</f>
        <v>88.7</v>
      </c>
      <c r="G545" s="334" t="s">
        <v>10</v>
      </c>
      <c r="H545" s="143"/>
      <c r="I545" s="143"/>
      <c r="J545" s="143"/>
      <c r="K545" s="177"/>
    </row>
    <row r="546" spans="1:11" ht="67.5" customHeight="1">
      <c r="A546" s="649"/>
      <c r="B546" s="652"/>
      <c r="C546" s="353" t="s">
        <v>321</v>
      </c>
      <c r="D546" s="250">
        <v>100</v>
      </c>
      <c r="E546" s="24">
        <v>87.5</v>
      </c>
      <c r="F546" s="596">
        <f t="shared" si="81"/>
        <v>87.5</v>
      </c>
      <c r="G546" s="334" t="s">
        <v>10</v>
      </c>
      <c r="H546" s="143"/>
      <c r="I546" s="143"/>
      <c r="J546" s="143"/>
      <c r="K546" s="177"/>
    </row>
    <row r="547" spans="1:11" ht="18.75" customHeight="1">
      <c r="A547" s="649"/>
      <c r="B547" s="652"/>
      <c r="C547" s="351" t="s">
        <v>414</v>
      </c>
      <c r="D547" s="250"/>
      <c r="E547" s="24"/>
      <c r="F547" s="24"/>
      <c r="G547" s="334"/>
      <c r="H547" s="143"/>
      <c r="I547" s="143"/>
      <c r="J547" s="143"/>
      <c r="K547" s="177"/>
    </row>
    <row r="548" spans="1:11" ht="93.75" customHeight="1">
      <c r="A548" s="649"/>
      <c r="B548" s="652"/>
      <c r="C548" s="354" t="s">
        <v>415</v>
      </c>
      <c r="D548" s="250">
        <v>30</v>
      </c>
      <c r="E548" s="24">
        <v>37.6</v>
      </c>
      <c r="F548" s="596">
        <f t="shared" ref="F548:F549" si="82">IF(E548/D548*100&gt;130,130,E548/D548*100)</f>
        <v>125.33333333333334</v>
      </c>
      <c r="G548" s="334" t="s">
        <v>10</v>
      </c>
      <c r="H548" s="143"/>
      <c r="I548" s="143"/>
      <c r="J548" s="143"/>
      <c r="K548" s="177"/>
    </row>
    <row r="549" spans="1:11" ht="113.25" customHeight="1" thickBot="1">
      <c r="A549" s="649"/>
      <c r="B549" s="653"/>
      <c r="C549" s="354" t="s">
        <v>416</v>
      </c>
      <c r="D549" s="355">
        <v>80</v>
      </c>
      <c r="E549" s="131">
        <v>100</v>
      </c>
      <c r="F549" s="596">
        <f t="shared" si="82"/>
        <v>125</v>
      </c>
      <c r="G549" s="338" t="s">
        <v>10</v>
      </c>
      <c r="H549" s="104"/>
      <c r="I549" s="104"/>
      <c r="J549" s="104"/>
      <c r="K549" s="178"/>
    </row>
    <row r="550" spans="1:11" ht="16.5" thickBot="1">
      <c r="A550" s="650"/>
      <c r="B550" s="594" t="s">
        <v>7</v>
      </c>
      <c r="C550" s="598" t="s">
        <v>227</v>
      </c>
      <c r="D550" s="587" t="s">
        <v>11</v>
      </c>
      <c r="E550" s="599" t="s">
        <v>11</v>
      </c>
      <c r="F550" s="587" t="s">
        <v>10</v>
      </c>
      <c r="G550" s="592">
        <f>(SUM(F543:F549))/5</f>
        <v>97.640000000000015</v>
      </c>
      <c r="H550" s="143">
        <v>260</v>
      </c>
      <c r="I550" s="143">
        <v>254</v>
      </c>
      <c r="J550" s="40">
        <f>I550/H550*100</f>
        <v>97.692307692307693</v>
      </c>
      <c r="K550" s="177">
        <f>(J550+G550)/2</f>
        <v>97.666153846153861</v>
      </c>
    </row>
    <row r="551" spans="1:11" ht="78.75" customHeight="1">
      <c r="A551" s="845" t="s">
        <v>209</v>
      </c>
      <c r="B551" s="662" t="s">
        <v>456</v>
      </c>
      <c r="C551" s="581" t="s">
        <v>457</v>
      </c>
      <c r="D551" s="352">
        <v>95</v>
      </c>
      <c r="E551" s="247">
        <v>86.78</v>
      </c>
      <c r="F551" s="174">
        <f>IF(E551/D551*100&gt;130,130,E551/D551*100)</f>
        <v>91.347368421052636</v>
      </c>
      <c r="G551" s="340" t="s">
        <v>10</v>
      </c>
      <c r="H551" s="639"/>
      <c r="I551" s="639"/>
      <c r="J551" s="639"/>
      <c r="K551" s="642"/>
    </row>
    <row r="552" spans="1:11">
      <c r="A552" s="846"/>
      <c r="B552" s="663"/>
      <c r="C552" s="351" t="s">
        <v>119</v>
      </c>
      <c r="D552" s="250"/>
      <c r="E552" s="24"/>
      <c r="F552" s="24"/>
      <c r="G552" s="334"/>
      <c r="H552" s="640"/>
      <c r="I552" s="640"/>
      <c r="J552" s="640"/>
      <c r="K552" s="643"/>
    </row>
    <row r="553" spans="1:11" ht="63">
      <c r="A553" s="846"/>
      <c r="B553" s="663"/>
      <c r="C553" s="582" t="s">
        <v>327</v>
      </c>
      <c r="D553" s="250">
        <v>100</v>
      </c>
      <c r="E553" s="24">
        <v>100</v>
      </c>
      <c r="F553" s="596">
        <f t="shared" ref="F553:F554" si="83">IF(E553/D553*100&gt;130,130,E553/D553*100)</f>
        <v>100</v>
      </c>
      <c r="G553" s="334" t="s">
        <v>10</v>
      </c>
      <c r="H553" s="640"/>
      <c r="I553" s="640"/>
      <c r="J553" s="640"/>
      <c r="K553" s="643"/>
    </row>
    <row r="554" spans="1:11" ht="67.5" customHeight="1">
      <c r="A554" s="846"/>
      <c r="B554" s="663"/>
      <c r="C554" s="582" t="s">
        <v>458</v>
      </c>
      <c r="D554" s="250">
        <v>100</v>
      </c>
      <c r="E554" s="24">
        <v>94.1</v>
      </c>
      <c r="F554" s="596">
        <f t="shared" si="83"/>
        <v>94.1</v>
      </c>
      <c r="G554" s="334" t="s">
        <v>10</v>
      </c>
      <c r="H554" s="640"/>
      <c r="I554" s="640"/>
      <c r="J554" s="640"/>
      <c r="K554" s="643"/>
    </row>
    <row r="555" spans="1:11" ht="76.5" customHeight="1" thickBot="1">
      <c r="A555" s="847"/>
      <c r="B555" s="664"/>
      <c r="C555" s="52" t="s">
        <v>459</v>
      </c>
      <c r="D555" s="355">
        <v>100</v>
      </c>
      <c r="E555" s="131">
        <v>100</v>
      </c>
      <c r="F555" s="53">
        <f t="shared" ref="F555" si="84">IF(E555/D555*100&gt;130,130,E555/D555*100)</f>
        <v>100</v>
      </c>
      <c r="G555" s="338" t="s">
        <v>10</v>
      </c>
      <c r="H555" s="641"/>
      <c r="I555" s="641"/>
      <c r="J555" s="641"/>
      <c r="K555" s="644"/>
    </row>
    <row r="556" spans="1:11" ht="16.5" thickBot="1">
      <c r="A556" s="202"/>
      <c r="B556" s="583" t="s">
        <v>7</v>
      </c>
      <c r="C556" s="584" t="s">
        <v>227</v>
      </c>
      <c r="D556" s="588" t="s">
        <v>11</v>
      </c>
      <c r="E556" s="330" t="s">
        <v>11</v>
      </c>
      <c r="F556" s="588" t="s">
        <v>10</v>
      </c>
      <c r="G556" s="593">
        <f>(SUM(F551:F555))/4</f>
        <v>96.36184210526315</v>
      </c>
      <c r="H556" s="104">
        <v>260</v>
      </c>
      <c r="I556" s="104">
        <v>259</v>
      </c>
      <c r="J556" s="54">
        <f>I556/H556*100</f>
        <v>99.615384615384613</v>
      </c>
      <c r="K556" s="178">
        <f>(J556+G556)/2</f>
        <v>97.988613360323882</v>
      </c>
    </row>
    <row r="557" spans="1:11">
      <c r="A557" s="724" t="s">
        <v>29</v>
      </c>
      <c r="B557" s="651" t="s">
        <v>460</v>
      </c>
      <c r="C557" s="354" t="s">
        <v>461</v>
      </c>
      <c r="D557" s="371"/>
      <c r="E557" s="500"/>
      <c r="F557" s="596"/>
      <c r="G557" s="501" t="s">
        <v>10</v>
      </c>
      <c r="H557" s="143"/>
      <c r="I557" s="143"/>
      <c r="J557" s="143"/>
      <c r="K557" s="177"/>
    </row>
    <row r="558" spans="1:11" ht="47.25">
      <c r="A558" s="725"/>
      <c r="B558" s="652"/>
      <c r="C558" s="354" t="s">
        <v>462</v>
      </c>
      <c r="D558" s="250">
        <v>50</v>
      </c>
      <c r="E558" s="24">
        <v>71.52</v>
      </c>
      <c r="F558" s="250">
        <f>IF(E558/D558*100&gt;130,130,E558/D558*100)</f>
        <v>130</v>
      </c>
      <c r="G558" s="24" t="s">
        <v>10</v>
      </c>
      <c r="H558" s="143"/>
      <c r="I558" s="143"/>
      <c r="J558" s="143"/>
      <c r="K558" s="177"/>
    </row>
    <row r="559" spans="1:11" ht="63">
      <c r="A559" s="725"/>
      <c r="B559" s="652"/>
      <c r="C559" s="354" t="s">
        <v>463</v>
      </c>
      <c r="D559" s="250">
        <v>80</v>
      </c>
      <c r="E559" s="24">
        <v>100</v>
      </c>
      <c r="F559" s="250">
        <f t="shared" ref="F559:F560" si="85">IF(E559/D559*100&gt;130,130,E559/D559*100)</f>
        <v>125</v>
      </c>
      <c r="G559" s="24" t="s">
        <v>10</v>
      </c>
      <c r="H559" s="143"/>
      <c r="I559" s="143"/>
      <c r="J559" s="143"/>
      <c r="K559" s="177"/>
    </row>
    <row r="560" spans="1:11" ht="47.25">
      <c r="A560" s="725"/>
      <c r="B560" s="652"/>
      <c r="C560" s="354" t="s">
        <v>464</v>
      </c>
      <c r="D560" s="250">
        <v>100</v>
      </c>
      <c r="E560" s="24">
        <v>100</v>
      </c>
      <c r="F560" s="250">
        <f t="shared" si="85"/>
        <v>100</v>
      </c>
      <c r="G560" s="24" t="s">
        <v>10</v>
      </c>
      <c r="H560" s="143"/>
      <c r="I560" s="143"/>
      <c r="J560" s="143"/>
      <c r="K560" s="177"/>
    </row>
    <row r="561" spans="1:11">
      <c r="A561" s="725"/>
      <c r="B561" s="652"/>
      <c r="C561" s="354" t="s">
        <v>123</v>
      </c>
      <c r="D561" s="250"/>
      <c r="E561" s="24"/>
      <c r="F561" s="250"/>
      <c r="G561" s="24"/>
      <c r="H561" s="143"/>
      <c r="I561" s="143"/>
      <c r="J561" s="143"/>
      <c r="K561" s="177"/>
    </row>
    <row r="562" spans="1:11" ht="67.5" customHeight="1">
      <c r="A562" s="725"/>
      <c r="B562" s="652"/>
      <c r="C562" s="354" t="s">
        <v>465</v>
      </c>
      <c r="D562" s="250">
        <v>100</v>
      </c>
      <c r="E562" s="250">
        <v>100</v>
      </c>
      <c r="F562" s="250">
        <f t="shared" ref="F562:F563" si="86">IF(E562/D562*100&gt;130,130,E562/D562*100)</f>
        <v>100</v>
      </c>
      <c r="G562" s="24" t="s">
        <v>10</v>
      </c>
      <c r="H562" s="143"/>
      <c r="I562" s="143"/>
      <c r="J562" s="143"/>
      <c r="K562" s="177"/>
    </row>
    <row r="563" spans="1:11" ht="79.5" thickBot="1">
      <c r="A563" s="726"/>
      <c r="B563" s="653"/>
      <c r="C563" s="354" t="s">
        <v>466</v>
      </c>
      <c r="D563" s="355">
        <v>100</v>
      </c>
      <c r="E563" s="131">
        <v>100</v>
      </c>
      <c r="F563" s="355">
        <f t="shared" si="86"/>
        <v>100</v>
      </c>
      <c r="G563" s="338" t="s">
        <v>10</v>
      </c>
      <c r="H563" s="104"/>
      <c r="I563" s="104"/>
      <c r="J563" s="104"/>
      <c r="K563" s="178"/>
    </row>
    <row r="564" spans="1:11" ht="16.5" thickBot="1">
      <c r="A564" s="609"/>
      <c r="B564" s="171" t="s">
        <v>7</v>
      </c>
      <c r="C564" s="356" t="s">
        <v>227</v>
      </c>
      <c r="D564" s="588" t="s">
        <v>11</v>
      </c>
      <c r="E564" s="330" t="s">
        <v>11</v>
      </c>
      <c r="F564" s="588" t="s">
        <v>10</v>
      </c>
      <c r="G564" s="100">
        <f>(SUM(F557:F563))/5</f>
        <v>111</v>
      </c>
      <c r="H564" s="104">
        <v>340</v>
      </c>
      <c r="I564" s="104">
        <v>339</v>
      </c>
      <c r="J564" s="59">
        <f>I564/H564*100</f>
        <v>99.705882352941174</v>
      </c>
      <c r="K564" s="178">
        <f>(J564+G564)/2</f>
        <v>105.35294117647058</v>
      </c>
    </row>
    <row r="565" spans="1:11" s="102" customFormat="1" ht="15.75" customHeight="1">
      <c r="A565" s="648" t="s">
        <v>131</v>
      </c>
      <c r="B565" s="651" t="s">
        <v>121</v>
      </c>
      <c r="C565" s="523" t="s">
        <v>120</v>
      </c>
      <c r="D565" s="371"/>
      <c r="E565" s="524"/>
      <c r="F565" s="521"/>
      <c r="G565" s="501"/>
      <c r="H565" s="148"/>
      <c r="I565" s="148"/>
      <c r="J565" s="148"/>
      <c r="K565" s="177"/>
    </row>
    <row r="566" spans="1:11" s="102" customFormat="1" ht="47.25">
      <c r="A566" s="649"/>
      <c r="B566" s="652"/>
      <c r="C566" s="364" t="s">
        <v>320</v>
      </c>
      <c r="D566" s="250">
        <v>100</v>
      </c>
      <c r="E566" s="365">
        <v>98.4</v>
      </c>
      <c r="F566" s="486">
        <f t="shared" ref="F566" si="87">IF(E566/D566*100&gt;130,130,E566/D566*100)</f>
        <v>98.4</v>
      </c>
      <c r="G566" s="5" t="s">
        <v>6</v>
      </c>
      <c r="H566" s="148"/>
      <c r="I566" s="148"/>
      <c r="J566" s="148"/>
      <c r="K566" s="177"/>
    </row>
    <row r="567" spans="1:11" s="102" customFormat="1">
      <c r="A567" s="649"/>
      <c r="B567" s="652"/>
      <c r="C567" s="7" t="s">
        <v>113</v>
      </c>
      <c r="D567" s="250"/>
      <c r="E567" s="365"/>
      <c r="F567" s="250"/>
      <c r="G567" s="334"/>
      <c r="H567" s="148"/>
      <c r="I567" s="148"/>
      <c r="J567" s="148"/>
      <c r="K567" s="177"/>
    </row>
    <row r="568" spans="1:11" s="102" customFormat="1" ht="72" customHeight="1">
      <c r="A568" s="649"/>
      <c r="B568" s="652"/>
      <c r="C568" s="7" t="s">
        <v>340</v>
      </c>
      <c r="D568" s="250">
        <v>11</v>
      </c>
      <c r="E568" s="365">
        <v>9.89</v>
      </c>
      <c r="F568" s="486">
        <f>IF(D568/E568*100&gt;130,130,D568/E568*100)</f>
        <v>111.22345803842263</v>
      </c>
      <c r="G568" s="5" t="s">
        <v>6</v>
      </c>
      <c r="H568" s="148"/>
      <c r="I568" s="148"/>
      <c r="J568" s="148"/>
      <c r="K568" s="177"/>
    </row>
    <row r="569" spans="1:11" s="102" customFormat="1" ht="82.5" customHeight="1" thickBot="1">
      <c r="A569" s="649"/>
      <c r="B569" s="653"/>
      <c r="C569" s="337" t="s">
        <v>393</v>
      </c>
      <c r="D569" s="355">
        <v>100</v>
      </c>
      <c r="E569" s="366">
        <v>99.8</v>
      </c>
      <c r="F569" s="53">
        <f t="shared" ref="F569" si="88">IF(E569/D569*100&gt;130,130,E569/D569*100)</f>
        <v>99.8</v>
      </c>
      <c r="G569" s="20" t="s">
        <v>6</v>
      </c>
      <c r="H569" s="150"/>
      <c r="I569" s="150"/>
      <c r="J569" s="150"/>
      <c r="K569" s="178"/>
    </row>
    <row r="570" spans="1:11" s="102" customFormat="1" ht="16.5" thickBot="1">
      <c r="A570" s="650"/>
      <c r="B570" s="479" t="s">
        <v>23</v>
      </c>
      <c r="C570" s="101" t="s">
        <v>225</v>
      </c>
      <c r="D570" s="484" t="s">
        <v>11</v>
      </c>
      <c r="E570" s="330" t="s">
        <v>11</v>
      </c>
      <c r="F570" s="484" t="s">
        <v>10</v>
      </c>
      <c r="G570" s="495">
        <f>SUM(F565:F569)/3</f>
        <v>103.14115267947422</v>
      </c>
      <c r="H570" s="150">
        <v>4427</v>
      </c>
      <c r="I570" s="150">
        <v>4416</v>
      </c>
      <c r="J570" s="150">
        <f>I570/H570*100</f>
        <v>99.751524734583242</v>
      </c>
      <c r="K570" s="178">
        <f>(J570+G570)/2</f>
        <v>101.44633870702873</v>
      </c>
    </row>
    <row r="571" spans="1:11">
      <c r="A571" s="654" t="s">
        <v>128</v>
      </c>
      <c r="B571" s="651" t="s">
        <v>48</v>
      </c>
      <c r="C571" s="358" t="s">
        <v>135</v>
      </c>
      <c r="D571" s="352"/>
      <c r="E571" s="181"/>
      <c r="F571" s="181"/>
      <c r="G571" s="340"/>
      <c r="H571" s="299"/>
      <c r="I571" s="299"/>
      <c r="J571" s="299"/>
      <c r="K571" s="176"/>
    </row>
    <row r="572" spans="1:11" ht="28.5" customHeight="1">
      <c r="A572" s="655"/>
      <c r="B572" s="652"/>
      <c r="C572" s="367" t="s">
        <v>132</v>
      </c>
      <c r="D572" s="250"/>
      <c r="E572" s="24"/>
      <c r="F572" s="24"/>
      <c r="G572" s="334"/>
      <c r="H572" s="301"/>
      <c r="I572" s="301"/>
      <c r="J572" s="301"/>
      <c r="K572" s="177"/>
    </row>
    <row r="573" spans="1:11">
      <c r="A573" s="655"/>
      <c r="B573" s="652"/>
      <c r="C573" s="367" t="s">
        <v>487</v>
      </c>
      <c r="D573" s="250">
        <v>100</v>
      </c>
      <c r="E573" s="250">
        <v>100</v>
      </c>
      <c r="F573" s="627">
        <f t="shared" ref="F573:F574" si="89">IF(E573/D573*100&gt;130,130,E573/D573*100)</f>
        <v>100</v>
      </c>
      <c r="G573" s="334" t="s">
        <v>10</v>
      </c>
      <c r="H573" s="623"/>
      <c r="I573" s="623"/>
      <c r="J573" s="623"/>
      <c r="K573" s="177"/>
    </row>
    <row r="574" spans="1:11">
      <c r="A574" s="655"/>
      <c r="B574" s="652"/>
      <c r="C574" s="367" t="s">
        <v>488</v>
      </c>
      <c r="D574" s="250">
        <v>100</v>
      </c>
      <c r="E574" s="250">
        <v>100</v>
      </c>
      <c r="F574" s="627">
        <f t="shared" si="89"/>
        <v>100</v>
      </c>
      <c r="G574" s="334" t="s">
        <v>10</v>
      </c>
      <c r="H574" s="623"/>
      <c r="I574" s="623"/>
      <c r="J574" s="623"/>
      <c r="K574" s="177"/>
    </row>
    <row r="575" spans="1:11" ht="31.5">
      <c r="A575" s="655"/>
      <c r="B575" s="652"/>
      <c r="C575" s="346" t="s">
        <v>344</v>
      </c>
      <c r="D575" s="250">
        <v>100</v>
      </c>
      <c r="E575" s="250">
        <v>100</v>
      </c>
      <c r="F575" s="315">
        <f t="shared" ref="F575:F577" si="90">IF(E575/D575*100&gt;130,130,E575/D575*100)</f>
        <v>100</v>
      </c>
      <c r="G575" s="334" t="s">
        <v>10</v>
      </c>
      <c r="H575" s="301"/>
      <c r="I575" s="301"/>
      <c r="J575" s="301"/>
      <c r="K575" s="177"/>
    </row>
    <row r="576" spans="1:11" ht="31.5">
      <c r="A576" s="655"/>
      <c r="B576" s="652"/>
      <c r="C576" s="368" t="s">
        <v>489</v>
      </c>
      <c r="D576" s="250">
        <v>100</v>
      </c>
      <c r="E576" s="250">
        <v>100</v>
      </c>
      <c r="F576" s="315">
        <f t="shared" si="90"/>
        <v>100</v>
      </c>
      <c r="G576" s="334" t="s">
        <v>10</v>
      </c>
      <c r="H576" s="301"/>
      <c r="I576" s="301"/>
      <c r="J576" s="301"/>
      <c r="K576" s="177"/>
    </row>
    <row r="577" spans="1:11" ht="31.5">
      <c r="A577" s="655"/>
      <c r="B577" s="652"/>
      <c r="C577" s="332" t="s">
        <v>490</v>
      </c>
      <c r="D577" s="250">
        <v>100</v>
      </c>
      <c r="E577" s="250">
        <v>100</v>
      </c>
      <c r="F577" s="315">
        <f t="shared" si="90"/>
        <v>100</v>
      </c>
      <c r="G577" s="334" t="s">
        <v>10</v>
      </c>
      <c r="H577" s="301"/>
      <c r="I577" s="301"/>
      <c r="J577" s="301"/>
      <c r="K577" s="177"/>
    </row>
    <row r="578" spans="1:11" ht="63">
      <c r="A578" s="655"/>
      <c r="B578" s="652"/>
      <c r="C578" s="332" t="s">
        <v>491</v>
      </c>
      <c r="D578" s="250">
        <v>1</v>
      </c>
      <c r="E578" s="250">
        <v>1</v>
      </c>
      <c r="F578" s="627">
        <f t="shared" ref="F578" si="91">IF(E578/D578*100&gt;130,130,E578/D578*100)</f>
        <v>100</v>
      </c>
      <c r="G578" s="334" t="s">
        <v>10</v>
      </c>
      <c r="H578" s="626"/>
      <c r="I578" s="626"/>
      <c r="J578" s="626"/>
      <c r="K578" s="177"/>
    </row>
    <row r="579" spans="1:11" ht="31.5">
      <c r="A579" s="655"/>
      <c r="B579" s="652"/>
      <c r="C579" s="367" t="s">
        <v>492</v>
      </c>
      <c r="D579" s="250"/>
      <c r="E579" s="250"/>
      <c r="F579" s="315"/>
      <c r="G579" s="334"/>
      <c r="H579" s="301"/>
      <c r="I579" s="301"/>
      <c r="J579" s="301"/>
      <c r="K579" s="177"/>
    </row>
    <row r="580" spans="1:11" ht="47.25">
      <c r="A580" s="655"/>
      <c r="B580" s="652"/>
      <c r="C580" s="346" t="s">
        <v>346</v>
      </c>
      <c r="D580" s="250">
        <v>207</v>
      </c>
      <c r="E580" s="250">
        <v>172</v>
      </c>
      <c r="F580" s="315">
        <f t="shared" ref="F580" si="92">IF(E580/D580*100&gt;130,130,E580/D580*100)</f>
        <v>83.091787439613526</v>
      </c>
      <c r="G580" s="334" t="s">
        <v>10</v>
      </c>
      <c r="H580" s="301"/>
      <c r="I580" s="301"/>
      <c r="J580" s="301"/>
      <c r="K580" s="177"/>
    </row>
    <row r="581" spans="1:11" ht="31.5">
      <c r="A581" s="655"/>
      <c r="B581" s="652"/>
      <c r="C581" s="368" t="s">
        <v>493</v>
      </c>
      <c r="D581" s="250"/>
      <c r="E581" s="24"/>
      <c r="F581" s="315"/>
      <c r="G581" s="334"/>
      <c r="H581" s="301"/>
      <c r="I581" s="301"/>
      <c r="J581" s="301"/>
      <c r="K581" s="177"/>
    </row>
    <row r="582" spans="1:11" ht="47.25">
      <c r="A582" s="655"/>
      <c r="B582" s="652"/>
      <c r="C582" s="332" t="s">
        <v>347</v>
      </c>
      <c r="D582" s="250">
        <v>80</v>
      </c>
      <c r="E582" s="250">
        <v>100</v>
      </c>
      <c r="F582" s="315">
        <f t="shared" ref="F582" si="93">IF(E582/D582*100&gt;130,130,E582/D582*100)</f>
        <v>125</v>
      </c>
      <c r="G582" s="334" t="s">
        <v>10</v>
      </c>
      <c r="H582" s="301"/>
      <c r="I582" s="301"/>
      <c r="J582" s="301"/>
      <c r="K582" s="177"/>
    </row>
    <row r="583" spans="1:11">
      <c r="A583" s="655"/>
      <c r="B583" s="652"/>
      <c r="C583" s="367" t="s">
        <v>136</v>
      </c>
      <c r="D583" s="250"/>
      <c r="E583" s="250"/>
      <c r="F583" s="315"/>
      <c r="G583" s="334"/>
      <c r="H583" s="301"/>
      <c r="I583" s="301"/>
      <c r="J583" s="301"/>
      <c r="K583" s="177"/>
    </row>
    <row r="584" spans="1:11" ht="63">
      <c r="A584" s="655"/>
      <c r="B584" s="652"/>
      <c r="C584" s="346" t="s">
        <v>494</v>
      </c>
      <c r="D584" s="250">
        <v>100</v>
      </c>
      <c r="E584" s="250">
        <v>98.3</v>
      </c>
      <c r="F584" s="315">
        <f t="shared" ref="F584:F586" si="94">IF(E584/D584*100&gt;130,130,E584/D584*100)</f>
        <v>98.3</v>
      </c>
      <c r="G584" s="334" t="s">
        <v>10</v>
      </c>
      <c r="H584" s="301"/>
      <c r="I584" s="301"/>
      <c r="J584" s="301"/>
      <c r="K584" s="177"/>
    </row>
    <row r="585" spans="1:11" ht="63" customHeight="1">
      <c r="A585" s="655"/>
      <c r="B585" s="652"/>
      <c r="C585" s="353" t="s">
        <v>348</v>
      </c>
      <c r="D585" s="250">
        <v>90</v>
      </c>
      <c r="E585" s="250">
        <v>82.35</v>
      </c>
      <c r="F585" s="315">
        <f t="shared" si="94"/>
        <v>91.499999999999986</v>
      </c>
      <c r="G585" s="334" t="s">
        <v>10</v>
      </c>
      <c r="H585" s="301"/>
      <c r="I585" s="301"/>
      <c r="J585" s="301"/>
      <c r="K585" s="177"/>
    </row>
    <row r="586" spans="1:11" ht="81.75" customHeight="1" thickBot="1">
      <c r="A586" s="656"/>
      <c r="B586" s="653"/>
      <c r="C586" s="359" t="s">
        <v>349</v>
      </c>
      <c r="D586" s="355">
        <v>60</v>
      </c>
      <c r="E586" s="355">
        <v>100</v>
      </c>
      <c r="F586" s="313">
        <f t="shared" si="94"/>
        <v>130</v>
      </c>
      <c r="G586" s="338" t="s">
        <v>10</v>
      </c>
      <c r="H586" s="300"/>
      <c r="I586" s="300"/>
      <c r="J586" s="300"/>
      <c r="K586" s="178"/>
    </row>
    <row r="587" spans="1:11" ht="16.5" thickBot="1">
      <c r="A587" s="182"/>
      <c r="B587" s="50" t="s">
        <v>7</v>
      </c>
      <c r="C587" s="369" t="s">
        <v>227</v>
      </c>
      <c r="D587" s="293" t="s">
        <v>11</v>
      </c>
      <c r="E587" s="330" t="s">
        <v>11</v>
      </c>
      <c r="F587" s="293" t="s">
        <v>10</v>
      </c>
      <c r="G587" s="129">
        <f>(SUM(F571:F586))/11</f>
        <v>102.53561703996485</v>
      </c>
      <c r="H587" s="104">
        <v>56</v>
      </c>
      <c r="I587" s="104">
        <v>56</v>
      </c>
      <c r="J587" s="39">
        <f>I587/H587*100</f>
        <v>100</v>
      </c>
      <c r="K587" s="178">
        <f>(J587+G587)/2</f>
        <v>101.26780851998242</v>
      </c>
    </row>
    <row r="588" spans="1:11" ht="23.25" customHeight="1" thickBot="1">
      <c r="A588" s="743" t="s">
        <v>13</v>
      </c>
      <c r="B588" s="744"/>
      <c r="C588" s="744"/>
      <c r="D588" s="744"/>
      <c r="E588" s="744"/>
      <c r="F588" s="744"/>
      <c r="G588" s="744"/>
      <c r="H588" s="138"/>
      <c r="I588" s="138"/>
      <c r="J588" s="138"/>
      <c r="K588" s="240"/>
    </row>
    <row r="589" spans="1:11" s="102" customFormat="1" ht="17.25" customHeight="1">
      <c r="A589" s="648" t="s">
        <v>128</v>
      </c>
      <c r="B589" s="651" t="s">
        <v>124</v>
      </c>
      <c r="C589" s="322" t="s">
        <v>107</v>
      </c>
      <c r="D589" s="22"/>
      <c r="E589" s="23"/>
      <c r="F589" s="181"/>
      <c r="G589" s="22"/>
      <c r="H589" s="145"/>
      <c r="I589" s="145"/>
      <c r="J589" s="146"/>
      <c r="K589" s="341"/>
    </row>
    <row r="590" spans="1:11" s="102" customFormat="1" ht="63">
      <c r="A590" s="649"/>
      <c r="B590" s="652"/>
      <c r="C590" s="7" t="s">
        <v>340</v>
      </c>
      <c r="D590" s="5">
        <v>11</v>
      </c>
      <c r="E590" s="254">
        <v>7.8</v>
      </c>
      <c r="F590" s="486">
        <f>IF(D590/E590*100&gt;130,130,D590/E590*100)</f>
        <v>130</v>
      </c>
      <c r="G590" s="5" t="s">
        <v>6</v>
      </c>
      <c r="H590" s="147"/>
      <c r="I590" s="147"/>
      <c r="J590" s="148"/>
      <c r="K590" s="344"/>
    </row>
    <row r="591" spans="1:11" s="102" customFormat="1" ht="47.25">
      <c r="A591" s="649"/>
      <c r="B591" s="652"/>
      <c r="C591" s="7" t="s">
        <v>378</v>
      </c>
      <c r="D591" s="5">
        <v>100</v>
      </c>
      <c r="E591" s="254">
        <v>99.9</v>
      </c>
      <c r="F591" s="503">
        <f t="shared" ref="F591:F594" si="95">IF(E591/D591*100&gt;130,130,E591/D591*100)</f>
        <v>99.9</v>
      </c>
      <c r="G591" s="5" t="s">
        <v>6</v>
      </c>
      <c r="H591" s="147"/>
      <c r="I591" s="147"/>
      <c r="J591" s="148"/>
      <c r="K591" s="344"/>
    </row>
    <row r="592" spans="1:11" s="102" customFormat="1">
      <c r="A592" s="649"/>
      <c r="B592" s="652"/>
      <c r="C592" s="332" t="s">
        <v>123</v>
      </c>
      <c r="D592" s="5"/>
      <c r="E592" s="254"/>
      <c r="F592" s="503"/>
      <c r="G592" s="5"/>
      <c r="H592" s="147"/>
      <c r="I592" s="147"/>
      <c r="J592" s="148"/>
      <c r="K592" s="344"/>
    </row>
    <row r="593" spans="1:86" s="102" customFormat="1" ht="63">
      <c r="A593" s="649"/>
      <c r="B593" s="652"/>
      <c r="C593" s="353" t="s">
        <v>338</v>
      </c>
      <c r="D593" s="5">
        <v>100</v>
      </c>
      <c r="E593" s="254">
        <v>93</v>
      </c>
      <c r="F593" s="486">
        <f t="shared" si="95"/>
        <v>93</v>
      </c>
      <c r="G593" s="5" t="s">
        <v>6</v>
      </c>
      <c r="H593" s="147"/>
      <c r="I593" s="147"/>
      <c r="J593" s="148"/>
      <c r="K593" s="344"/>
    </row>
    <row r="594" spans="1:86" s="102" customFormat="1" ht="63">
      <c r="A594" s="649"/>
      <c r="B594" s="652"/>
      <c r="C594" s="353" t="s">
        <v>321</v>
      </c>
      <c r="D594" s="487">
        <v>45</v>
      </c>
      <c r="E594" s="491">
        <v>55.4</v>
      </c>
      <c r="F594" s="486">
        <f t="shared" si="95"/>
        <v>123.1111111111111</v>
      </c>
      <c r="G594" s="5" t="s">
        <v>6</v>
      </c>
      <c r="H594" s="147"/>
      <c r="I594" s="147"/>
      <c r="J594" s="148"/>
      <c r="K594" s="344"/>
    </row>
    <row r="595" spans="1:86" s="102" customFormat="1">
      <c r="A595" s="649"/>
      <c r="B595" s="652"/>
      <c r="C595" s="361" t="s">
        <v>112</v>
      </c>
      <c r="D595" s="487"/>
      <c r="E595" s="491"/>
      <c r="F595" s="486"/>
      <c r="G595" s="5"/>
      <c r="H595" s="147"/>
      <c r="I595" s="147"/>
      <c r="J595" s="148"/>
      <c r="K595" s="344"/>
    </row>
    <row r="596" spans="1:86" s="102" customFormat="1" ht="63.75" thickBot="1">
      <c r="A596" s="649"/>
      <c r="B596" s="653"/>
      <c r="C596" s="52" t="s">
        <v>341</v>
      </c>
      <c r="D596" s="20">
        <v>95</v>
      </c>
      <c r="E596" s="21">
        <v>96.3</v>
      </c>
      <c r="F596" s="53">
        <f t="shared" ref="F596" si="96">IF(E596/D596*100&gt;130,130,E596/D596*100)</f>
        <v>101.36842105263158</v>
      </c>
      <c r="G596" s="20" t="s">
        <v>6</v>
      </c>
      <c r="H596" s="149"/>
      <c r="I596" s="149"/>
      <c r="J596" s="150"/>
      <c r="K596" s="349"/>
    </row>
    <row r="597" spans="1:86" s="102" customFormat="1" ht="16.5" thickBot="1">
      <c r="A597" s="650"/>
      <c r="B597" s="479" t="s">
        <v>23</v>
      </c>
      <c r="C597" s="101" t="s">
        <v>225</v>
      </c>
      <c r="D597" s="484" t="s">
        <v>11</v>
      </c>
      <c r="E597" s="330" t="s">
        <v>11</v>
      </c>
      <c r="F597" s="484" t="s">
        <v>10</v>
      </c>
      <c r="G597" s="495">
        <f>SUM(F589:F596)/5</f>
        <v>109.47590643274853</v>
      </c>
      <c r="H597" s="150">
        <v>11281</v>
      </c>
      <c r="I597" s="150">
        <v>11187</v>
      </c>
      <c r="J597" s="150">
        <f>I597/H597*100</f>
        <v>99.166740537186413</v>
      </c>
      <c r="K597" s="178">
        <f>(J597+G597)/2</f>
        <v>104.32132348496748</v>
      </c>
    </row>
    <row r="598" spans="1:86">
      <c r="A598" s="648" t="s">
        <v>27</v>
      </c>
      <c r="B598" s="651" t="s">
        <v>105</v>
      </c>
      <c r="C598" s="322" t="s">
        <v>107</v>
      </c>
      <c r="D598" s="173"/>
      <c r="E598" s="174"/>
      <c r="F598" s="174"/>
      <c r="G598" s="175"/>
      <c r="H598" s="34"/>
      <c r="I598" s="34"/>
      <c r="J598" s="38"/>
      <c r="K598" s="176"/>
    </row>
    <row r="599" spans="1:86" ht="50.25" customHeight="1">
      <c r="A599" s="649"/>
      <c r="B599" s="652"/>
      <c r="C599" s="7" t="s">
        <v>325</v>
      </c>
      <c r="D599" s="521">
        <v>8</v>
      </c>
      <c r="E599" s="486">
        <v>2.9</v>
      </c>
      <c r="F599" s="486">
        <f>IF(D599/E599*100&gt;130,130,D599/E599*100)</f>
        <v>130</v>
      </c>
      <c r="G599" s="42"/>
      <c r="H599" s="35"/>
      <c r="I599" s="35"/>
      <c r="J599" s="39"/>
      <c r="K599" s="177"/>
    </row>
    <row r="600" spans="1:86" ht="47.25">
      <c r="A600" s="649"/>
      <c r="B600" s="652"/>
      <c r="C600" s="7" t="s">
        <v>326</v>
      </c>
      <c r="D600" s="8">
        <v>90</v>
      </c>
      <c r="E600" s="1">
        <v>92.7</v>
      </c>
      <c r="F600" s="486">
        <f>IF(E600/D600*100&gt;130,130,E600/D600*100)</f>
        <v>103</v>
      </c>
      <c r="G600" s="44" t="s">
        <v>8</v>
      </c>
      <c r="H600" s="35"/>
      <c r="I600" s="35"/>
      <c r="J600" s="39"/>
      <c r="K600" s="177"/>
    </row>
    <row r="601" spans="1:86" s="135" customFormat="1" ht="15" customHeight="1">
      <c r="A601" s="649"/>
      <c r="B601" s="652"/>
      <c r="C601" s="7" t="s">
        <v>108</v>
      </c>
      <c r="D601" s="13"/>
      <c r="E601" s="12"/>
      <c r="F601" s="1"/>
      <c r="G601" s="14"/>
      <c r="H601" s="35"/>
      <c r="I601" s="35"/>
      <c r="J601" s="39"/>
      <c r="K601" s="323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102"/>
      <c r="AJ601" s="102"/>
      <c r="AK601" s="102"/>
      <c r="AL601" s="102"/>
      <c r="AM601" s="102"/>
      <c r="AN601" s="102"/>
      <c r="AO601" s="102"/>
      <c r="AP601" s="102"/>
      <c r="AQ601" s="102"/>
      <c r="AR601" s="102"/>
      <c r="AS601" s="102"/>
      <c r="AT601" s="102"/>
      <c r="AU601" s="102"/>
      <c r="AV601" s="102"/>
      <c r="AW601" s="102"/>
      <c r="AX601" s="102"/>
      <c r="AY601" s="102"/>
      <c r="AZ601" s="102"/>
      <c r="BA601" s="102"/>
      <c r="BB601" s="102"/>
      <c r="BC601" s="102"/>
      <c r="BD601" s="102"/>
      <c r="BE601" s="102"/>
      <c r="BF601" s="102"/>
      <c r="BG601" s="102"/>
      <c r="BH601" s="102"/>
      <c r="BI601" s="102"/>
      <c r="BJ601" s="102"/>
      <c r="BK601" s="102"/>
      <c r="BL601" s="102"/>
      <c r="BM601" s="102"/>
      <c r="BN601" s="102"/>
      <c r="BO601" s="102"/>
      <c r="BP601" s="102"/>
      <c r="BQ601" s="102"/>
      <c r="BR601" s="102"/>
      <c r="BS601" s="102"/>
      <c r="BT601" s="102"/>
      <c r="BU601" s="102"/>
      <c r="BV601" s="102"/>
      <c r="BW601" s="102"/>
      <c r="BX601" s="102"/>
      <c r="BY601" s="102"/>
      <c r="BZ601" s="102"/>
      <c r="CA601" s="102"/>
      <c r="CB601" s="102"/>
      <c r="CC601" s="102"/>
      <c r="CD601" s="102"/>
      <c r="CE601" s="102"/>
      <c r="CF601" s="102"/>
      <c r="CG601" s="102"/>
      <c r="CH601" s="102"/>
    </row>
    <row r="602" spans="1:86" s="135" customFormat="1" ht="63">
      <c r="A602" s="649"/>
      <c r="B602" s="652"/>
      <c r="C602" s="7" t="s">
        <v>327</v>
      </c>
      <c r="D602" s="14">
        <v>100</v>
      </c>
      <c r="E602" s="9">
        <v>98.9</v>
      </c>
      <c r="F602" s="486">
        <f>IF(E602/D602*100&gt;130,130,E602/D602*100)</f>
        <v>98.9</v>
      </c>
      <c r="G602" s="14" t="s">
        <v>8</v>
      </c>
      <c r="H602" s="35"/>
      <c r="I602" s="35"/>
      <c r="J602" s="39"/>
      <c r="K602" s="323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  <c r="AR602" s="102"/>
      <c r="AS602" s="102"/>
      <c r="AT602" s="102"/>
      <c r="AU602" s="102"/>
      <c r="AV602" s="102"/>
      <c r="AW602" s="102"/>
      <c r="AX602" s="102"/>
      <c r="AY602" s="102"/>
      <c r="AZ602" s="102"/>
      <c r="BA602" s="102"/>
      <c r="BB602" s="102"/>
      <c r="BC602" s="102"/>
      <c r="BD602" s="102"/>
      <c r="BE602" s="102"/>
      <c r="BF602" s="102"/>
      <c r="BG602" s="102"/>
      <c r="BH602" s="102"/>
      <c r="BI602" s="102"/>
      <c r="BJ602" s="102"/>
      <c r="BK602" s="102"/>
      <c r="BL602" s="102"/>
      <c r="BM602" s="102"/>
      <c r="BN602" s="102"/>
      <c r="BO602" s="102"/>
      <c r="BP602" s="102"/>
      <c r="BQ602" s="102"/>
      <c r="BR602" s="102"/>
      <c r="BS602" s="102"/>
      <c r="BT602" s="102"/>
      <c r="BU602" s="102"/>
      <c r="BV602" s="102"/>
      <c r="BW602" s="102"/>
      <c r="BX602" s="102"/>
      <c r="BY602" s="102"/>
      <c r="BZ602" s="102"/>
      <c r="CA602" s="102"/>
      <c r="CB602" s="102"/>
      <c r="CC602" s="102"/>
      <c r="CD602" s="102"/>
      <c r="CE602" s="102"/>
      <c r="CF602" s="102"/>
      <c r="CG602" s="102"/>
      <c r="CH602" s="102"/>
    </row>
    <row r="603" spans="1:86" ht="65.25" customHeight="1">
      <c r="A603" s="649"/>
      <c r="B603" s="652"/>
      <c r="C603" s="7" t="s">
        <v>321</v>
      </c>
      <c r="D603" s="8">
        <v>95</v>
      </c>
      <c r="E603" s="8">
        <v>84.2</v>
      </c>
      <c r="F603" s="486">
        <f t="shared" ref="F603" si="97">IF(E603/D603*100&gt;130,130,E603/D603*100)</f>
        <v>88.631578947368425</v>
      </c>
      <c r="G603" s="14" t="s">
        <v>8</v>
      </c>
      <c r="H603" s="35"/>
      <c r="I603" s="35"/>
      <c r="J603" s="39"/>
      <c r="K603" s="177"/>
    </row>
    <row r="604" spans="1:86">
      <c r="A604" s="649"/>
      <c r="B604" s="652"/>
      <c r="C604" s="11" t="s">
        <v>109</v>
      </c>
      <c r="D604" s="8"/>
      <c r="E604" s="10"/>
      <c r="F604" s="486"/>
      <c r="G604" s="14"/>
      <c r="H604" s="35"/>
      <c r="I604" s="35"/>
      <c r="J604" s="39"/>
      <c r="K604" s="177"/>
    </row>
    <row r="605" spans="1:86" ht="95.25" thickBot="1">
      <c r="A605" s="649"/>
      <c r="B605" s="668"/>
      <c r="C605" s="245" t="s">
        <v>328</v>
      </c>
      <c r="D605" s="53">
        <v>99.9</v>
      </c>
      <c r="E605" s="53">
        <v>99.7</v>
      </c>
      <c r="F605" s="53">
        <f t="shared" ref="F605" si="98">IF(E605/D605*100&gt;130,130,E605/D605*100)</f>
        <v>99.7997997997998</v>
      </c>
      <c r="G605" s="249" t="s">
        <v>8</v>
      </c>
      <c r="H605" s="35"/>
      <c r="I605" s="35"/>
      <c r="J605" s="39"/>
      <c r="K605" s="178"/>
    </row>
    <row r="606" spans="1:86" s="139" customFormat="1" ht="15.75" customHeight="1" thickBot="1">
      <c r="A606" s="650"/>
      <c r="B606" s="50" t="s">
        <v>7</v>
      </c>
      <c r="C606" s="99" t="s">
        <v>225</v>
      </c>
      <c r="D606" s="51" t="s">
        <v>9</v>
      </c>
      <c r="E606" s="113" t="s">
        <v>8</v>
      </c>
      <c r="F606" s="600" t="s">
        <v>8</v>
      </c>
      <c r="G606" s="542">
        <f>(SUM(F598:F605))/5</f>
        <v>104.06627574943363</v>
      </c>
      <c r="H606" s="36">
        <v>11879</v>
      </c>
      <c r="I606" s="36">
        <v>11926</v>
      </c>
      <c r="J606" s="41">
        <f>I606/H606*100</f>
        <v>100.39565620001684</v>
      </c>
      <c r="K606" s="178">
        <f>(J606+G606)/2</f>
        <v>102.23096597472524</v>
      </c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102"/>
      <c r="AU606" s="102"/>
      <c r="AV606" s="102"/>
      <c r="AW606" s="102"/>
      <c r="AX606" s="102"/>
      <c r="AY606" s="102"/>
      <c r="AZ606" s="102"/>
      <c r="BA606" s="102"/>
      <c r="BB606" s="102"/>
      <c r="BC606" s="102"/>
      <c r="BD606" s="102"/>
      <c r="BE606" s="102"/>
      <c r="BF606" s="102"/>
      <c r="BG606" s="102"/>
      <c r="BH606" s="102"/>
      <c r="BI606" s="102"/>
      <c r="BJ606" s="102"/>
      <c r="BK606" s="102"/>
      <c r="BL606" s="102"/>
      <c r="BM606" s="102"/>
      <c r="BN606" s="102"/>
      <c r="BO606" s="102"/>
      <c r="BP606" s="102"/>
      <c r="BQ606" s="102"/>
      <c r="BR606" s="102"/>
      <c r="BS606" s="102"/>
      <c r="BT606" s="102"/>
      <c r="BU606" s="102"/>
      <c r="BV606" s="102"/>
      <c r="BW606" s="102"/>
      <c r="BX606" s="102"/>
      <c r="BY606" s="102"/>
      <c r="BZ606" s="102"/>
      <c r="CA606" s="102"/>
      <c r="CB606" s="102"/>
      <c r="CC606" s="102"/>
      <c r="CD606" s="102"/>
      <c r="CE606" s="102"/>
      <c r="CF606" s="102"/>
      <c r="CG606" s="102"/>
      <c r="CH606" s="102"/>
    </row>
    <row r="607" spans="1:86" s="135" customFormat="1" ht="15" customHeight="1">
      <c r="A607" s="648" t="s">
        <v>28</v>
      </c>
      <c r="B607" s="651" t="s">
        <v>106</v>
      </c>
      <c r="C607" s="7" t="s">
        <v>107</v>
      </c>
      <c r="D607" s="29"/>
      <c r="E607" s="486"/>
      <c r="F607" s="486"/>
      <c r="G607" s="43"/>
      <c r="H607" s="35"/>
      <c r="I607" s="35"/>
      <c r="J607" s="39"/>
      <c r="K607" s="323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102"/>
      <c r="AU607" s="102"/>
      <c r="AV607" s="102"/>
      <c r="AW607" s="102"/>
      <c r="AX607" s="102"/>
      <c r="AY607" s="102"/>
      <c r="AZ607" s="102"/>
      <c r="BA607" s="102"/>
      <c r="BB607" s="102"/>
      <c r="BC607" s="102"/>
      <c r="BD607" s="102"/>
      <c r="BE607" s="102"/>
      <c r="BF607" s="102"/>
      <c r="BG607" s="102"/>
      <c r="BH607" s="102"/>
      <c r="BI607" s="102"/>
      <c r="BJ607" s="102"/>
      <c r="BK607" s="102"/>
      <c r="BL607" s="102"/>
      <c r="BM607" s="102"/>
      <c r="BN607" s="102"/>
      <c r="BO607" s="102"/>
      <c r="BP607" s="102"/>
      <c r="BQ607" s="102"/>
      <c r="BR607" s="102"/>
      <c r="BS607" s="102"/>
      <c r="BT607" s="102"/>
      <c r="BU607" s="102"/>
      <c r="BV607" s="102"/>
      <c r="BW607" s="102"/>
      <c r="BX607" s="102"/>
      <c r="BY607" s="102"/>
      <c r="BZ607" s="102"/>
      <c r="CA607" s="102"/>
      <c r="CB607" s="102"/>
      <c r="CC607" s="102"/>
      <c r="CD607" s="102"/>
      <c r="CE607" s="102"/>
      <c r="CF607" s="102"/>
      <c r="CG607" s="102"/>
      <c r="CH607" s="102"/>
    </row>
    <row r="608" spans="1:86" s="135" customFormat="1" ht="63">
      <c r="A608" s="649"/>
      <c r="B608" s="652"/>
      <c r="C608" s="7" t="s">
        <v>329</v>
      </c>
      <c r="D608" s="521">
        <v>7</v>
      </c>
      <c r="E608" s="486">
        <v>3.9</v>
      </c>
      <c r="F608" s="486">
        <f>IF(D608/E608*100&gt;130,130,D608/E608*100)</f>
        <v>130</v>
      </c>
      <c r="G608" s="44" t="s">
        <v>8</v>
      </c>
      <c r="H608" s="35"/>
      <c r="I608" s="35"/>
      <c r="J608" s="39"/>
      <c r="K608" s="323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2"/>
      <c r="BB608" s="102"/>
      <c r="BC608" s="102"/>
      <c r="BD608" s="102"/>
      <c r="BE608" s="102"/>
      <c r="BF608" s="102"/>
      <c r="BG608" s="102"/>
      <c r="BH608" s="102"/>
      <c r="BI608" s="102"/>
      <c r="BJ608" s="102"/>
      <c r="BK608" s="102"/>
      <c r="BL608" s="102"/>
      <c r="BM608" s="102"/>
      <c r="BN608" s="102"/>
      <c r="BO608" s="102"/>
      <c r="BP608" s="102"/>
      <c r="BQ608" s="102"/>
      <c r="BR608" s="102"/>
      <c r="BS608" s="102"/>
      <c r="BT608" s="102"/>
      <c r="BU608" s="102"/>
      <c r="BV608" s="102"/>
      <c r="BW608" s="102"/>
      <c r="BX608" s="102"/>
      <c r="BY608" s="102"/>
      <c r="BZ608" s="102"/>
      <c r="CA608" s="102"/>
      <c r="CB608" s="102"/>
      <c r="CC608" s="102"/>
      <c r="CD608" s="102"/>
      <c r="CE608" s="102"/>
      <c r="CF608" s="102"/>
      <c r="CG608" s="102"/>
      <c r="CH608" s="102"/>
    </row>
    <row r="609" spans="1:86" s="135" customFormat="1" ht="47.25">
      <c r="A609" s="649"/>
      <c r="B609" s="652"/>
      <c r="C609" s="7" t="s">
        <v>326</v>
      </c>
      <c r="D609" s="8">
        <v>70</v>
      </c>
      <c r="E609" s="1">
        <v>77.400000000000006</v>
      </c>
      <c r="F609" s="486">
        <f>IF(E609/D609*100&gt;130,130,E609/D609*100)</f>
        <v>110.57142857142858</v>
      </c>
      <c r="G609" s="44" t="s">
        <v>8</v>
      </c>
      <c r="H609" s="35"/>
      <c r="I609" s="35"/>
      <c r="J609" s="39"/>
      <c r="K609" s="323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02"/>
      <c r="AM609" s="102"/>
      <c r="AN609" s="102"/>
      <c r="AO609" s="102"/>
      <c r="AP609" s="102"/>
      <c r="AQ609" s="102"/>
      <c r="AR609" s="102"/>
      <c r="AS609" s="102"/>
      <c r="AT609" s="102"/>
      <c r="AU609" s="102"/>
      <c r="AV609" s="102"/>
      <c r="AW609" s="102"/>
      <c r="AX609" s="102"/>
      <c r="AY609" s="102"/>
      <c r="AZ609" s="102"/>
      <c r="BA609" s="102"/>
      <c r="BB609" s="102"/>
      <c r="BC609" s="102"/>
      <c r="BD609" s="102"/>
      <c r="BE609" s="102"/>
      <c r="BF609" s="102"/>
      <c r="BG609" s="102"/>
      <c r="BH609" s="102"/>
      <c r="BI609" s="102"/>
      <c r="BJ609" s="102"/>
      <c r="BK609" s="102"/>
      <c r="BL609" s="102"/>
      <c r="BM609" s="102"/>
      <c r="BN609" s="102"/>
      <c r="BO609" s="102"/>
      <c r="BP609" s="102"/>
      <c r="BQ609" s="102"/>
      <c r="BR609" s="102"/>
      <c r="BS609" s="102"/>
      <c r="BT609" s="102"/>
      <c r="BU609" s="102"/>
      <c r="BV609" s="102"/>
      <c r="BW609" s="102"/>
      <c r="BX609" s="102"/>
      <c r="BY609" s="102"/>
      <c r="BZ609" s="102"/>
      <c r="CA609" s="102"/>
      <c r="CB609" s="102"/>
      <c r="CC609" s="102"/>
      <c r="CD609" s="102"/>
      <c r="CE609" s="102"/>
      <c r="CF609" s="102"/>
      <c r="CG609" s="102"/>
      <c r="CH609" s="102"/>
    </row>
    <row r="610" spans="1:86" s="135" customFormat="1" ht="15" customHeight="1">
      <c r="A610" s="649"/>
      <c r="B610" s="652"/>
      <c r="C610" s="7" t="s">
        <v>108</v>
      </c>
      <c r="D610" s="13"/>
      <c r="E610" s="12"/>
      <c r="F610" s="1"/>
      <c r="G610" s="14"/>
      <c r="H610" s="35"/>
      <c r="I610" s="35"/>
      <c r="J610" s="39"/>
      <c r="K610" s="323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102"/>
      <c r="AJ610" s="102"/>
      <c r="AK610" s="102"/>
      <c r="AL610" s="102"/>
      <c r="AM610" s="102"/>
      <c r="AN610" s="102"/>
      <c r="AO610" s="102"/>
      <c r="AP610" s="102"/>
      <c r="AQ610" s="102"/>
      <c r="AR610" s="102"/>
      <c r="AS610" s="102"/>
      <c r="AT610" s="102"/>
      <c r="AU610" s="102"/>
      <c r="AV610" s="102"/>
      <c r="AW610" s="102"/>
      <c r="AX610" s="102"/>
      <c r="AY610" s="102"/>
      <c r="AZ610" s="102"/>
      <c r="BA610" s="102"/>
      <c r="BB610" s="102"/>
      <c r="BC610" s="102"/>
      <c r="BD610" s="102"/>
      <c r="BE610" s="102"/>
      <c r="BF610" s="102"/>
      <c r="BG610" s="102"/>
      <c r="BH610" s="102"/>
      <c r="BI610" s="102"/>
      <c r="BJ610" s="102"/>
      <c r="BK610" s="102"/>
      <c r="BL610" s="102"/>
      <c r="BM610" s="102"/>
      <c r="BN610" s="102"/>
      <c r="BO610" s="102"/>
      <c r="BP610" s="102"/>
      <c r="BQ610" s="102"/>
      <c r="BR610" s="102"/>
      <c r="BS610" s="102"/>
      <c r="BT610" s="102"/>
      <c r="BU610" s="102"/>
      <c r="BV610" s="102"/>
      <c r="BW610" s="102"/>
      <c r="BX610" s="102"/>
      <c r="BY610" s="102"/>
      <c r="BZ610" s="102"/>
      <c r="CA610" s="102"/>
      <c r="CB610" s="102"/>
      <c r="CC610" s="102"/>
      <c r="CD610" s="102"/>
      <c r="CE610" s="102"/>
      <c r="CF610" s="102"/>
      <c r="CG610" s="102"/>
      <c r="CH610" s="102"/>
    </row>
    <row r="611" spans="1:86" s="135" customFormat="1" ht="47.25">
      <c r="A611" s="649"/>
      <c r="B611" s="652"/>
      <c r="C611" s="7" t="s">
        <v>319</v>
      </c>
      <c r="D611" s="14">
        <v>100</v>
      </c>
      <c r="E611" s="9">
        <v>99.7</v>
      </c>
      <c r="F611" s="486">
        <f>IF(E611/D611*100&gt;130,130,E611/D611*100)</f>
        <v>99.7</v>
      </c>
      <c r="G611" s="14" t="s">
        <v>8</v>
      </c>
      <c r="H611" s="35"/>
      <c r="I611" s="35"/>
      <c r="J611" s="39"/>
      <c r="K611" s="323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102"/>
      <c r="AJ611" s="102"/>
      <c r="AK611" s="102"/>
      <c r="AL611" s="102"/>
      <c r="AM611" s="102"/>
      <c r="AN611" s="102"/>
      <c r="AO611" s="102"/>
      <c r="AP611" s="102"/>
      <c r="AQ611" s="102"/>
      <c r="AR611" s="102"/>
      <c r="AS611" s="102"/>
      <c r="AT611" s="102"/>
      <c r="AU611" s="102"/>
      <c r="AV611" s="102"/>
      <c r="AW611" s="102"/>
      <c r="AX611" s="102"/>
      <c r="AY611" s="102"/>
      <c r="AZ611" s="102"/>
      <c r="BA611" s="102"/>
      <c r="BB611" s="102"/>
      <c r="BC611" s="102"/>
      <c r="BD611" s="102"/>
      <c r="BE611" s="102"/>
      <c r="BF611" s="102"/>
      <c r="BG611" s="102"/>
      <c r="BH611" s="102"/>
      <c r="BI611" s="102"/>
      <c r="BJ611" s="102"/>
      <c r="BK611" s="102"/>
      <c r="BL611" s="102"/>
      <c r="BM611" s="102"/>
      <c r="BN611" s="102"/>
      <c r="BO611" s="102"/>
      <c r="BP611" s="102"/>
      <c r="BQ611" s="102"/>
      <c r="BR611" s="102"/>
      <c r="BS611" s="102"/>
      <c r="BT611" s="102"/>
      <c r="BU611" s="102"/>
      <c r="BV611" s="102"/>
      <c r="BW611" s="102"/>
      <c r="BX611" s="102"/>
      <c r="BY611" s="102"/>
      <c r="BZ611" s="102"/>
      <c r="CA611" s="102"/>
      <c r="CB611" s="102"/>
      <c r="CC611" s="102"/>
      <c r="CD611" s="102"/>
      <c r="CE611" s="102"/>
      <c r="CF611" s="102"/>
      <c r="CG611" s="102"/>
      <c r="CH611" s="102"/>
    </row>
    <row r="612" spans="1:86" s="135" customFormat="1" ht="45.75" customHeight="1">
      <c r="A612" s="649"/>
      <c r="B612" s="652"/>
      <c r="C612" s="7" t="s">
        <v>321</v>
      </c>
      <c r="D612" s="8">
        <v>95</v>
      </c>
      <c r="E612" s="1">
        <v>94.1</v>
      </c>
      <c r="F612" s="486">
        <f>IF(E612/D612*100&gt;130,130,E612/D612*100)</f>
        <v>99.052631578947356</v>
      </c>
      <c r="G612" s="14" t="s">
        <v>8</v>
      </c>
      <c r="H612" s="35"/>
      <c r="I612" s="35"/>
      <c r="J612" s="39"/>
      <c r="K612" s="323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  <c r="AR612" s="102"/>
      <c r="AS612" s="102"/>
      <c r="AT612" s="102"/>
      <c r="AU612" s="102"/>
      <c r="AV612" s="102"/>
      <c r="AW612" s="102"/>
      <c r="AX612" s="102"/>
      <c r="AY612" s="102"/>
      <c r="AZ612" s="102"/>
      <c r="BA612" s="102"/>
      <c r="BB612" s="102"/>
      <c r="BC612" s="102"/>
      <c r="BD612" s="102"/>
      <c r="BE612" s="102"/>
      <c r="BF612" s="102"/>
      <c r="BG612" s="102"/>
      <c r="BH612" s="102"/>
      <c r="BI612" s="102"/>
      <c r="BJ612" s="102"/>
      <c r="BK612" s="102"/>
      <c r="BL612" s="102"/>
      <c r="BM612" s="102"/>
      <c r="BN612" s="102"/>
      <c r="BO612" s="102"/>
      <c r="BP612" s="102"/>
      <c r="BQ612" s="102"/>
      <c r="BR612" s="102"/>
      <c r="BS612" s="102"/>
      <c r="BT612" s="102"/>
      <c r="BU612" s="102"/>
      <c r="BV612" s="102"/>
      <c r="BW612" s="102"/>
      <c r="BX612" s="102"/>
      <c r="BY612" s="102"/>
      <c r="BZ612" s="102"/>
      <c r="CA612" s="102"/>
      <c r="CB612" s="102"/>
      <c r="CC612" s="102"/>
      <c r="CD612" s="102"/>
      <c r="CE612" s="102"/>
      <c r="CF612" s="102"/>
      <c r="CG612" s="102"/>
      <c r="CH612" s="102"/>
    </row>
    <row r="613" spans="1:86" s="135" customFormat="1">
      <c r="A613" s="649"/>
      <c r="B613" s="652"/>
      <c r="C613" s="11" t="s">
        <v>110</v>
      </c>
      <c r="D613" s="8"/>
      <c r="E613" s="10"/>
      <c r="F613" s="486"/>
      <c r="G613" s="14"/>
      <c r="H613" s="35"/>
      <c r="I613" s="35"/>
      <c r="J613" s="39"/>
      <c r="K613" s="323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  <c r="AH613" s="102"/>
      <c r="AI613" s="102"/>
      <c r="AJ613" s="102"/>
      <c r="AK613" s="102"/>
      <c r="AL613" s="102"/>
      <c r="AM613" s="102"/>
      <c r="AN613" s="102"/>
      <c r="AO613" s="102"/>
      <c r="AP613" s="102"/>
      <c r="AQ613" s="102"/>
      <c r="AR613" s="102"/>
      <c r="AS613" s="102"/>
      <c r="AT613" s="102"/>
      <c r="AU613" s="102"/>
      <c r="AV613" s="102"/>
      <c r="AW613" s="102"/>
      <c r="AX613" s="102"/>
      <c r="AY613" s="102"/>
      <c r="AZ613" s="102"/>
      <c r="BA613" s="102"/>
      <c r="BB613" s="102"/>
      <c r="BC613" s="102"/>
      <c r="BD613" s="102"/>
      <c r="BE613" s="102"/>
      <c r="BF613" s="102"/>
      <c r="BG613" s="102"/>
      <c r="BH613" s="102"/>
      <c r="BI613" s="102"/>
      <c r="BJ613" s="102"/>
      <c r="BK613" s="102"/>
      <c r="BL613" s="102"/>
      <c r="BM613" s="102"/>
      <c r="BN613" s="102"/>
      <c r="BO613" s="102"/>
      <c r="BP613" s="102"/>
      <c r="BQ613" s="102"/>
      <c r="BR613" s="102"/>
      <c r="BS613" s="102"/>
      <c r="BT613" s="102"/>
      <c r="BU613" s="102"/>
      <c r="BV613" s="102"/>
      <c r="BW613" s="102"/>
      <c r="BX613" s="102"/>
      <c r="BY613" s="102"/>
      <c r="BZ613" s="102"/>
      <c r="CA613" s="102"/>
      <c r="CB613" s="102"/>
      <c r="CC613" s="102"/>
      <c r="CD613" s="102"/>
      <c r="CE613" s="102"/>
      <c r="CF613" s="102"/>
      <c r="CG613" s="102"/>
      <c r="CH613" s="102"/>
    </row>
    <row r="614" spans="1:86" s="135" customFormat="1" ht="94.5">
      <c r="A614" s="649"/>
      <c r="B614" s="652"/>
      <c r="C614" s="324" t="s">
        <v>379</v>
      </c>
      <c r="D614" s="14">
        <v>95</v>
      </c>
      <c r="E614" s="9">
        <v>68.099999999999994</v>
      </c>
      <c r="F614" s="486">
        <f>IF(E614/D614*100&gt;130,130,E614/D614*100)</f>
        <v>71.68421052631578</v>
      </c>
      <c r="G614" s="14" t="s">
        <v>8</v>
      </c>
      <c r="H614" s="35"/>
      <c r="I614" s="35"/>
      <c r="J614" s="39"/>
      <c r="K614" s="323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  <c r="AH614" s="102"/>
      <c r="AI614" s="102"/>
      <c r="AJ614" s="102"/>
      <c r="AK614" s="102"/>
      <c r="AL614" s="102"/>
      <c r="AM614" s="102"/>
      <c r="AN614" s="102"/>
      <c r="AO614" s="102"/>
      <c r="AP614" s="102"/>
      <c r="AQ614" s="102"/>
      <c r="AR614" s="102"/>
      <c r="AS614" s="102"/>
      <c r="AT614" s="102"/>
      <c r="AU614" s="102"/>
      <c r="AV614" s="102"/>
      <c r="AW614" s="102"/>
      <c r="AX614" s="102"/>
      <c r="AY614" s="102"/>
      <c r="AZ614" s="102"/>
      <c r="BA614" s="102"/>
      <c r="BB614" s="102"/>
      <c r="BC614" s="102"/>
      <c r="BD614" s="102"/>
      <c r="BE614" s="102"/>
      <c r="BF614" s="102"/>
      <c r="BG614" s="102"/>
      <c r="BH614" s="102"/>
      <c r="BI614" s="102"/>
      <c r="BJ614" s="102"/>
      <c r="BK614" s="102"/>
      <c r="BL614" s="102"/>
      <c r="BM614" s="102"/>
      <c r="BN614" s="102"/>
      <c r="BO614" s="102"/>
      <c r="BP614" s="102"/>
      <c r="BQ614" s="102"/>
      <c r="BR614" s="102"/>
      <c r="BS614" s="102"/>
      <c r="BT614" s="102"/>
      <c r="BU614" s="102"/>
      <c r="BV614" s="102"/>
      <c r="BW614" s="102"/>
      <c r="BX614" s="102"/>
      <c r="BY614" s="102"/>
      <c r="BZ614" s="102"/>
      <c r="CA614" s="102"/>
      <c r="CB614" s="102"/>
      <c r="CC614" s="102"/>
      <c r="CD614" s="102"/>
      <c r="CE614" s="102"/>
      <c r="CF614" s="102"/>
      <c r="CG614" s="102"/>
      <c r="CH614" s="102"/>
    </row>
    <row r="615" spans="1:86" s="135" customFormat="1">
      <c r="A615" s="649"/>
      <c r="B615" s="652"/>
      <c r="C615" s="28" t="s">
        <v>424</v>
      </c>
      <c r="D615" s="9"/>
      <c r="E615" s="15"/>
      <c r="F615" s="9"/>
      <c r="G615" s="14"/>
      <c r="H615" s="35"/>
      <c r="I615" s="35"/>
      <c r="J615" s="39"/>
      <c r="K615" s="323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  <c r="AH615" s="102"/>
      <c r="AI615" s="102"/>
      <c r="AJ615" s="102"/>
      <c r="AK615" s="102"/>
      <c r="AL615" s="102"/>
      <c r="AM615" s="102"/>
      <c r="AN615" s="102"/>
      <c r="AO615" s="102"/>
      <c r="AP615" s="102"/>
      <c r="AQ615" s="102"/>
      <c r="AR615" s="102"/>
      <c r="AS615" s="102"/>
      <c r="AT615" s="102"/>
      <c r="AU615" s="102"/>
      <c r="AV615" s="102"/>
      <c r="AW615" s="102"/>
      <c r="AX615" s="102"/>
      <c r="AY615" s="102"/>
      <c r="AZ615" s="102"/>
      <c r="BA615" s="102"/>
      <c r="BB615" s="102"/>
      <c r="BC615" s="102"/>
      <c r="BD615" s="102"/>
      <c r="BE615" s="102"/>
      <c r="BF615" s="102"/>
      <c r="BG615" s="102"/>
      <c r="BH615" s="102"/>
      <c r="BI615" s="102"/>
      <c r="BJ615" s="102"/>
      <c r="BK615" s="102"/>
      <c r="BL615" s="102"/>
      <c r="BM615" s="102"/>
      <c r="BN615" s="102"/>
      <c r="BO615" s="102"/>
      <c r="BP615" s="102"/>
      <c r="BQ615" s="102"/>
      <c r="BR615" s="102"/>
      <c r="BS615" s="102"/>
      <c r="BT615" s="102"/>
      <c r="BU615" s="102"/>
      <c r="BV615" s="102"/>
      <c r="BW615" s="102"/>
      <c r="BX615" s="102"/>
      <c r="BY615" s="102"/>
      <c r="BZ615" s="102"/>
      <c r="CA615" s="102"/>
      <c r="CB615" s="102"/>
      <c r="CC615" s="102"/>
      <c r="CD615" s="102"/>
      <c r="CE615" s="102"/>
      <c r="CF615" s="102"/>
      <c r="CG615" s="102"/>
      <c r="CH615" s="102"/>
    </row>
    <row r="616" spans="1:86" s="135" customFormat="1" ht="32.25" thickBot="1">
      <c r="A616" s="649"/>
      <c r="B616" s="653"/>
      <c r="C616" s="81" t="s">
        <v>322</v>
      </c>
      <c r="D616" s="57">
        <v>10</v>
      </c>
      <c r="E616" s="58" t="s">
        <v>495</v>
      </c>
      <c r="F616" s="486">
        <f>IF(D616/E616*100&gt;130,130,D616/E616*100)</f>
        <v>113.63636363636363</v>
      </c>
      <c r="G616" s="249" t="s">
        <v>8</v>
      </c>
      <c r="H616" s="55"/>
      <c r="I616" s="55"/>
      <c r="J616" s="54"/>
      <c r="K616" s="198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  <c r="AH616" s="102"/>
      <c r="AI616" s="102"/>
      <c r="AJ616" s="102"/>
      <c r="AK616" s="102"/>
      <c r="AL616" s="102"/>
      <c r="AM616" s="102"/>
      <c r="AN616" s="102"/>
      <c r="AO616" s="102"/>
      <c r="AP616" s="102"/>
      <c r="AQ616" s="102"/>
      <c r="AR616" s="102"/>
      <c r="AS616" s="102"/>
      <c r="AT616" s="102"/>
      <c r="AU616" s="102"/>
      <c r="AV616" s="102"/>
      <c r="AW616" s="102"/>
      <c r="AX616" s="102"/>
      <c r="AY616" s="102"/>
      <c r="AZ616" s="102"/>
      <c r="BA616" s="102"/>
      <c r="BB616" s="102"/>
      <c r="BC616" s="102"/>
      <c r="BD616" s="102"/>
      <c r="BE616" s="102"/>
      <c r="BF616" s="102"/>
      <c r="BG616" s="102"/>
      <c r="BH616" s="102"/>
      <c r="BI616" s="102"/>
      <c r="BJ616" s="102"/>
      <c r="BK616" s="102"/>
      <c r="BL616" s="102"/>
      <c r="BM616" s="102"/>
      <c r="BN616" s="102"/>
      <c r="BO616" s="102"/>
      <c r="BP616" s="102"/>
      <c r="BQ616" s="102"/>
      <c r="BR616" s="102"/>
      <c r="BS616" s="102"/>
      <c r="BT616" s="102"/>
      <c r="BU616" s="102"/>
      <c r="BV616" s="102"/>
      <c r="BW616" s="102"/>
      <c r="BX616" s="102"/>
      <c r="BY616" s="102"/>
      <c r="BZ616" s="102"/>
      <c r="CA616" s="102"/>
      <c r="CB616" s="102"/>
      <c r="CC616" s="102"/>
      <c r="CD616" s="102"/>
      <c r="CE616" s="102"/>
      <c r="CF616" s="102"/>
      <c r="CG616" s="102"/>
      <c r="CH616" s="102"/>
    </row>
    <row r="617" spans="1:86" s="135" customFormat="1" ht="15.75" customHeight="1" thickBot="1">
      <c r="A617" s="650"/>
      <c r="B617" s="479" t="s">
        <v>7</v>
      </c>
      <c r="C617" s="325" t="s">
        <v>225</v>
      </c>
      <c r="D617" s="484" t="s">
        <v>11</v>
      </c>
      <c r="E617" s="326" t="s">
        <v>11</v>
      </c>
      <c r="F617" s="541" t="s">
        <v>10</v>
      </c>
      <c r="G617" s="100">
        <f>(SUM(F607:F616))/6</f>
        <v>104.10743905217589</v>
      </c>
      <c r="H617" s="55">
        <v>11191</v>
      </c>
      <c r="I617" s="55">
        <v>11258</v>
      </c>
      <c r="J617" s="54">
        <f>I617/H617*100</f>
        <v>100.59869538021624</v>
      </c>
      <c r="K617" s="178">
        <f>(J617+G617)/2</f>
        <v>102.35306721619607</v>
      </c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  <c r="AH617" s="102"/>
      <c r="AI617" s="102"/>
      <c r="AJ617" s="102"/>
      <c r="AK617" s="102"/>
      <c r="AL617" s="102"/>
      <c r="AM617" s="102"/>
      <c r="AN617" s="102"/>
      <c r="AO617" s="102"/>
      <c r="AP617" s="102"/>
      <c r="AQ617" s="102"/>
      <c r="AR617" s="102"/>
      <c r="AS617" s="102"/>
      <c r="AT617" s="102"/>
      <c r="AU617" s="102"/>
      <c r="AV617" s="102"/>
      <c r="AW617" s="102"/>
      <c r="AX617" s="102"/>
      <c r="AY617" s="102"/>
      <c r="AZ617" s="102"/>
      <c r="BA617" s="102"/>
      <c r="BB617" s="102"/>
      <c r="BC617" s="102"/>
      <c r="BD617" s="102"/>
      <c r="BE617" s="102"/>
      <c r="BF617" s="102"/>
      <c r="BG617" s="102"/>
      <c r="BH617" s="102"/>
      <c r="BI617" s="102"/>
      <c r="BJ617" s="102"/>
      <c r="BK617" s="102"/>
      <c r="BL617" s="102"/>
      <c r="BM617" s="102"/>
      <c r="BN617" s="102"/>
      <c r="BO617" s="102"/>
      <c r="BP617" s="102"/>
      <c r="BQ617" s="102"/>
      <c r="BR617" s="102"/>
      <c r="BS617" s="102"/>
      <c r="BT617" s="102"/>
      <c r="BU617" s="102"/>
      <c r="BV617" s="102"/>
      <c r="BW617" s="102"/>
      <c r="BX617" s="102"/>
      <c r="BY617" s="102"/>
      <c r="BZ617" s="102"/>
      <c r="CA617" s="102"/>
      <c r="CB617" s="102"/>
      <c r="CC617" s="102"/>
      <c r="CD617" s="102"/>
      <c r="CE617" s="102"/>
      <c r="CF617" s="102"/>
      <c r="CG617" s="102"/>
      <c r="CH617" s="102"/>
    </row>
    <row r="618" spans="1:86">
      <c r="A618" s="648" t="s">
        <v>125</v>
      </c>
      <c r="B618" s="651" t="s">
        <v>354</v>
      </c>
      <c r="C618" s="7" t="s">
        <v>107</v>
      </c>
      <c r="D618" s="29"/>
      <c r="E618" s="486"/>
      <c r="F618" s="486"/>
      <c r="G618" s="46"/>
      <c r="H618" s="35"/>
      <c r="I618" s="35"/>
      <c r="J618" s="40"/>
      <c r="K618" s="177"/>
    </row>
    <row r="619" spans="1:86" ht="63">
      <c r="A619" s="649"/>
      <c r="B619" s="652"/>
      <c r="C619" s="7" t="s">
        <v>330</v>
      </c>
      <c r="D619" s="503">
        <v>6</v>
      </c>
      <c r="E619" s="486">
        <v>3.5</v>
      </c>
      <c r="F619" s="486">
        <f>IF(D619/E619*100&gt;130,130,D619/E619*100)</f>
        <v>130</v>
      </c>
      <c r="G619" s="45" t="s">
        <v>8</v>
      </c>
      <c r="H619" s="35"/>
      <c r="I619" s="35"/>
      <c r="J619" s="40"/>
      <c r="K619" s="177"/>
    </row>
    <row r="620" spans="1:86" ht="47.25">
      <c r="A620" s="649"/>
      <c r="B620" s="652"/>
      <c r="C620" s="7" t="s">
        <v>331</v>
      </c>
      <c r="D620" s="8">
        <v>60</v>
      </c>
      <c r="E620" s="1">
        <v>73.5</v>
      </c>
      <c r="F620" s="486">
        <f>IF(E620/D620*100&gt;130,130,E620/D620*100)</f>
        <v>122.50000000000001</v>
      </c>
      <c r="G620" s="47" t="s">
        <v>8</v>
      </c>
      <c r="H620" s="35"/>
      <c r="I620" s="35"/>
      <c r="J620" s="40"/>
      <c r="K620" s="177"/>
    </row>
    <row r="621" spans="1:86">
      <c r="A621" s="649"/>
      <c r="B621" s="652"/>
      <c r="C621" s="7" t="s">
        <v>108</v>
      </c>
      <c r="D621" s="13"/>
      <c r="E621" s="12"/>
      <c r="F621" s="1"/>
      <c r="G621" s="48"/>
      <c r="H621" s="35"/>
      <c r="I621" s="35"/>
      <c r="J621" s="40"/>
      <c r="K621" s="177"/>
    </row>
    <row r="622" spans="1:86" ht="63">
      <c r="A622" s="649"/>
      <c r="B622" s="652"/>
      <c r="C622" s="7" t="s">
        <v>327</v>
      </c>
      <c r="D622" s="14">
        <v>100</v>
      </c>
      <c r="E622" s="9">
        <v>100</v>
      </c>
      <c r="F622" s="486">
        <f t="shared" ref="F622:F623" si="99">IF(E622/D622*100&gt;130,130,E622/D622*100)</f>
        <v>100</v>
      </c>
      <c r="G622" s="45" t="s">
        <v>8</v>
      </c>
      <c r="H622" s="35"/>
      <c r="I622" s="35"/>
      <c r="J622" s="40"/>
      <c r="K622" s="177"/>
    </row>
    <row r="623" spans="1:86" ht="63">
      <c r="A623" s="649"/>
      <c r="B623" s="652"/>
      <c r="C623" s="7" t="s">
        <v>321</v>
      </c>
      <c r="D623" s="8">
        <v>95</v>
      </c>
      <c r="E623" s="1">
        <v>97.6</v>
      </c>
      <c r="F623" s="486">
        <f t="shared" si="99"/>
        <v>102.73684210526315</v>
      </c>
      <c r="G623" s="45" t="s">
        <v>8</v>
      </c>
      <c r="H623" s="35"/>
      <c r="I623" s="35"/>
      <c r="J623" s="40"/>
      <c r="K623" s="177"/>
    </row>
    <row r="624" spans="1:86">
      <c r="A624" s="649"/>
      <c r="B624" s="652"/>
      <c r="C624" s="11" t="s">
        <v>110</v>
      </c>
      <c r="D624" s="8"/>
      <c r="E624" s="10"/>
      <c r="F624" s="486"/>
      <c r="G624" s="45"/>
      <c r="H624" s="35"/>
      <c r="I624" s="35"/>
      <c r="J624" s="40"/>
      <c r="K624" s="177"/>
    </row>
    <row r="625" spans="1:86" ht="60" customHeight="1">
      <c r="A625" s="649"/>
      <c r="B625" s="652"/>
      <c r="C625" s="28" t="s">
        <v>324</v>
      </c>
      <c r="D625" s="19">
        <v>98</v>
      </c>
      <c r="E625" s="124" t="s">
        <v>405</v>
      </c>
      <c r="F625" s="486">
        <f t="shared" ref="F625:F627" si="100">IF(E625/D625*100&gt;130,130,E625/D625*100)</f>
        <v>96.326530612244895</v>
      </c>
      <c r="G625" s="49" t="s">
        <v>6</v>
      </c>
      <c r="H625" s="35"/>
      <c r="I625" s="35"/>
      <c r="J625" s="40"/>
      <c r="K625" s="177"/>
    </row>
    <row r="626" spans="1:86" ht="97.5" customHeight="1">
      <c r="A626" s="649"/>
      <c r="B626" s="652"/>
      <c r="C626" s="327" t="s">
        <v>332</v>
      </c>
      <c r="D626" s="19">
        <v>90</v>
      </c>
      <c r="E626" s="124" t="s">
        <v>406</v>
      </c>
      <c r="F626" s="486">
        <f t="shared" si="100"/>
        <v>105</v>
      </c>
      <c r="G626" s="49" t="s">
        <v>6</v>
      </c>
      <c r="H626" s="35"/>
      <c r="I626" s="35"/>
      <c r="J626" s="40"/>
      <c r="K626" s="177"/>
    </row>
    <row r="627" spans="1:86" ht="94.5">
      <c r="A627" s="649"/>
      <c r="B627" s="652"/>
      <c r="C627" s="327" t="s">
        <v>333</v>
      </c>
      <c r="D627" s="5">
        <v>80</v>
      </c>
      <c r="E627" s="124" t="s">
        <v>496</v>
      </c>
      <c r="F627" s="486">
        <f t="shared" si="100"/>
        <v>105.50000000000001</v>
      </c>
      <c r="G627" s="49" t="s">
        <v>6</v>
      </c>
      <c r="H627" s="35"/>
      <c r="I627" s="35"/>
      <c r="J627" s="40"/>
      <c r="K627" s="177"/>
    </row>
    <row r="628" spans="1:86">
      <c r="A628" s="649"/>
      <c r="B628" s="652"/>
      <c r="C628" s="28" t="s">
        <v>423</v>
      </c>
      <c r="D628" s="9"/>
      <c r="E628" s="15"/>
      <c r="F628" s="9"/>
      <c r="G628" s="5"/>
      <c r="H628" s="35"/>
      <c r="I628" s="35"/>
      <c r="J628" s="40"/>
      <c r="K628" s="177"/>
    </row>
    <row r="629" spans="1:86" ht="32.25" thickBot="1">
      <c r="A629" s="649"/>
      <c r="B629" s="328"/>
      <c r="C629" s="81" t="s">
        <v>323</v>
      </c>
      <c r="D629" s="57">
        <v>7</v>
      </c>
      <c r="E629" s="58" t="s">
        <v>497</v>
      </c>
      <c r="F629" s="53">
        <f>IF(D629/E629*100&gt;130,130,D629/E629*100)</f>
        <v>130</v>
      </c>
      <c r="G629" s="227" t="s">
        <v>6</v>
      </c>
      <c r="H629" s="55"/>
      <c r="I629" s="55"/>
      <c r="J629" s="59"/>
      <c r="K629" s="178"/>
    </row>
    <row r="630" spans="1:86" ht="16.5" thickBot="1">
      <c r="A630" s="650"/>
      <c r="B630" s="50" t="s">
        <v>7</v>
      </c>
      <c r="C630" s="329" t="s">
        <v>225</v>
      </c>
      <c r="D630" s="218" t="s">
        <v>11</v>
      </c>
      <c r="E630" s="357" t="s">
        <v>11</v>
      </c>
      <c r="F630" s="218" t="s">
        <v>10</v>
      </c>
      <c r="G630" s="542">
        <f>SUM(F618:F629)/8</f>
        <v>111.50792158968851</v>
      </c>
      <c r="H630" s="55">
        <v>3262</v>
      </c>
      <c r="I630" s="55">
        <v>3175</v>
      </c>
      <c r="J630" s="59">
        <f>I630/H630*100</f>
        <v>97.332924586143463</v>
      </c>
      <c r="K630" s="178">
        <f>(J630+G630)/2</f>
        <v>104.42042308791599</v>
      </c>
    </row>
    <row r="631" spans="1:86" s="429" customFormat="1" ht="47.25" customHeight="1">
      <c r="A631" s="657" t="s">
        <v>126</v>
      </c>
      <c r="B631" s="645" t="s">
        <v>111</v>
      </c>
      <c r="C631" s="420" t="s">
        <v>358</v>
      </c>
      <c r="D631" s="421">
        <v>100</v>
      </c>
      <c r="E631" s="422">
        <v>95.2</v>
      </c>
      <c r="F631" s="423">
        <f>IF(E631/D631*100&gt;130,130,E631/D631*100)</f>
        <v>95.2</v>
      </c>
      <c r="G631" s="424"/>
      <c r="H631" s="425"/>
      <c r="I631" s="425"/>
      <c r="J631" s="426"/>
      <c r="K631" s="427"/>
      <c r="L631" s="428"/>
      <c r="M631" s="428"/>
      <c r="N631" s="428"/>
      <c r="O631" s="428"/>
      <c r="P631" s="428"/>
      <c r="Q631" s="428"/>
      <c r="R631" s="428"/>
      <c r="S631" s="428"/>
      <c r="T631" s="428"/>
      <c r="U631" s="428"/>
      <c r="V631" s="428"/>
      <c r="W631" s="428"/>
      <c r="X631" s="428"/>
      <c r="Y631" s="428"/>
      <c r="Z631" s="428"/>
      <c r="AA631" s="428"/>
      <c r="AB631" s="428"/>
      <c r="AC631" s="428"/>
      <c r="AD631" s="428"/>
      <c r="AE631" s="428"/>
      <c r="AF631" s="428"/>
      <c r="AG631" s="428"/>
      <c r="AH631" s="428"/>
      <c r="AI631" s="428"/>
      <c r="AJ631" s="428"/>
      <c r="AK631" s="428"/>
      <c r="AL631" s="428"/>
      <c r="AM631" s="428"/>
      <c r="AN631" s="428"/>
      <c r="AO631" s="428"/>
      <c r="AP631" s="428"/>
      <c r="AQ631" s="428"/>
      <c r="AR631" s="428"/>
      <c r="AS631" s="428"/>
      <c r="AT631" s="428"/>
      <c r="AU631" s="428"/>
      <c r="AV631" s="428"/>
      <c r="AW631" s="428"/>
      <c r="AX631" s="428"/>
      <c r="AY631" s="428"/>
      <c r="AZ631" s="428"/>
      <c r="BA631" s="428"/>
      <c r="BB631" s="428"/>
      <c r="BC631" s="428"/>
      <c r="BD631" s="428"/>
      <c r="BE631" s="428"/>
      <c r="BF631" s="428"/>
      <c r="BG631" s="428"/>
      <c r="BH631" s="428"/>
      <c r="BI631" s="428"/>
      <c r="BJ631" s="428"/>
      <c r="BK631" s="428"/>
      <c r="BL631" s="428"/>
      <c r="BM631" s="428"/>
      <c r="BN631" s="428"/>
      <c r="BO631" s="428"/>
      <c r="BP631" s="428"/>
      <c r="BQ631" s="428"/>
      <c r="BR631" s="428"/>
      <c r="BS631" s="428"/>
      <c r="BT631" s="428"/>
      <c r="BU631" s="428"/>
      <c r="BV631" s="428"/>
      <c r="BW631" s="428"/>
      <c r="BX631" s="428"/>
      <c r="BY631" s="428"/>
      <c r="BZ631" s="428"/>
      <c r="CA631" s="428"/>
      <c r="CB631" s="428"/>
      <c r="CC631" s="428"/>
      <c r="CD631" s="428"/>
      <c r="CE631" s="428"/>
      <c r="CF631" s="428"/>
      <c r="CG631" s="428"/>
      <c r="CH631" s="428"/>
    </row>
    <row r="632" spans="1:86" s="429" customFormat="1" ht="32.25" customHeight="1">
      <c r="A632" s="658"/>
      <c r="B632" s="646"/>
      <c r="C632" s="430" t="s">
        <v>113</v>
      </c>
      <c r="D632" s="431"/>
      <c r="E632" s="432"/>
      <c r="F632" s="432"/>
      <c r="G632" s="433"/>
      <c r="H632" s="425"/>
      <c r="I632" s="425"/>
      <c r="J632" s="434"/>
      <c r="K632" s="435"/>
      <c r="L632" s="428"/>
      <c r="M632" s="428"/>
      <c r="N632" s="428"/>
      <c r="O632" s="428"/>
      <c r="P632" s="428"/>
      <c r="Q632" s="428"/>
      <c r="R632" s="428"/>
      <c r="S632" s="428"/>
      <c r="T632" s="428"/>
      <c r="U632" s="428"/>
      <c r="V632" s="428"/>
      <c r="W632" s="428"/>
      <c r="X632" s="428"/>
      <c r="Y632" s="428"/>
      <c r="Z632" s="428"/>
      <c r="AA632" s="428"/>
      <c r="AB632" s="428"/>
      <c r="AC632" s="428"/>
      <c r="AD632" s="428"/>
      <c r="AE632" s="428"/>
      <c r="AF632" s="428"/>
      <c r="AG632" s="428"/>
      <c r="AH632" s="428"/>
      <c r="AI632" s="428"/>
      <c r="AJ632" s="428"/>
      <c r="AK632" s="428"/>
      <c r="AL632" s="428"/>
      <c r="AM632" s="428"/>
      <c r="AN632" s="428"/>
      <c r="AO632" s="428"/>
      <c r="AP632" s="428"/>
      <c r="AQ632" s="428"/>
      <c r="AR632" s="428"/>
      <c r="AS632" s="428"/>
      <c r="AT632" s="428"/>
      <c r="AU632" s="428"/>
      <c r="AV632" s="428"/>
      <c r="AW632" s="428"/>
      <c r="AX632" s="428"/>
      <c r="AY632" s="428"/>
      <c r="AZ632" s="428"/>
      <c r="BA632" s="428"/>
      <c r="BB632" s="428"/>
      <c r="BC632" s="428"/>
      <c r="BD632" s="428"/>
      <c r="BE632" s="428"/>
      <c r="BF632" s="428"/>
      <c r="BG632" s="428"/>
      <c r="BH632" s="428"/>
      <c r="BI632" s="428"/>
      <c r="BJ632" s="428"/>
      <c r="BK632" s="428"/>
      <c r="BL632" s="428"/>
      <c r="BM632" s="428"/>
      <c r="BN632" s="428"/>
      <c r="BO632" s="428"/>
      <c r="BP632" s="428"/>
      <c r="BQ632" s="428"/>
      <c r="BR632" s="428"/>
      <c r="BS632" s="428"/>
      <c r="BT632" s="428"/>
      <c r="BU632" s="428"/>
      <c r="BV632" s="428"/>
      <c r="BW632" s="428"/>
      <c r="BX632" s="428"/>
      <c r="BY632" s="428"/>
      <c r="BZ632" s="428"/>
      <c r="CA632" s="428"/>
      <c r="CB632" s="428"/>
      <c r="CC632" s="428"/>
      <c r="CD632" s="428"/>
      <c r="CE632" s="428"/>
      <c r="CF632" s="428"/>
      <c r="CG632" s="428"/>
      <c r="CH632" s="428"/>
    </row>
    <row r="633" spans="1:86" s="429" customFormat="1" ht="63">
      <c r="A633" s="658"/>
      <c r="B633" s="646"/>
      <c r="C633" s="436" t="s">
        <v>359</v>
      </c>
      <c r="D633" s="431">
        <v>50</v>
      </c>
      <c r="E633" s="432">
        <v>61</v>
      </c>
      <c r="F633" s="432">
        <f>IF(E633/D633*100&gt;130,130,E633/D633*100)</f>
        <v>122</v>
      </c>
      <c r="G633" s="433"/>
      <c r="H633" s="425"/>
      <c r="I633" s="425"/>
      <c r="J633" s="434"/>
      <c r="K633" s="435"/>
      <c r="L633" s="428"/>
      <c r="M633" s="428"/>
      <c r="N633" s="428"/>
      <c r="O633" s="428"/>
      <c r="P633" s="428"/>
      <c r="Q633" s="428"/>
      <c r="R633" s="428"/>
      <c r="S633" s="428"/>
      <c r="T633" s="428"/>
      <c r="U633" s="428"/>
      <c r="V633" s="428"/>
      <c r="W633" s="428"/>
      <c r="X633" s="428"/>
      <c r="Y633" s="428"/>
      <c r="Z633" s="428"/>
      <c r="AA633" s="428"/>
      <c r="AB633" s="428"/>
      <c r="AC633" s="428"/>
      <c r="AD633" s="428"/>
      <c r="AE633" s="428"/>
      <c r="AF633" s="428"/>
      <c r="AG633" s="428"/>
      <c r="AH633" s="428"/>
      <c r="AI633" s="428"/>
      <c r="AJ633" s="428"/>
      <c r="AK633" s="428"/>
      <c r="AL633" s="428"/>
      <c r="AM633" s="428"/>
      <c r="AN633" s="428"/>
      <c r="AO633" s="428"/>
      <c r="AP633" s="428"/>
      <c r="AQ633" s="428"/>
      <c r="AR633" s="428"/>
      <c r="AS633" s="428"/>
      <c r="AT633" s="428"/>
      <c r="AU633" s="428"/>
      <c r="AV633" s="428"/>
      <c r="AW633" s="428"/>
      <c r="AX633" s="428"/>
      <c r="AY633" s="428"/>
      <c r="AZ633" s="428"/>
      <c r="BA633" s="428"/>
      <c r="BB633" s="428"/>
      <c r="BC633" s="428"/>
      <c r="BD633" s="428"/>
      <c r="BE633" s="428"/>
      <c r="BF633" s="428"/>
      <c r="BG633" s="428"/>
      <c r="BH633" s="428"/>
      <c r="BI633" s="428"/>
      <c r="BJ633" s="428"/>
      <c r="BK633" s="428"/>
      <c r="BL633" s="428"/>
      <c r="BM633" s="428"/>
      <c r="BN633" s="428"/>
      <c r="BO633" s="428"/>
      <c r="BP633" s="428"/>
      <c r="BQ633" s="428"/>
      <c r="BR633" s="428"/>
      <c r="BS633" s="428"/>
      <c r="BT633" s="428"/>
      <c r="BU633" s="428"/>
      <c r="BV633" s="428"/>
      <c r="BW633" s="428"/>
      <c r="BX633" s="428"/>
      <c r="BY633" s="428"/>
      <c r="BZ633" s="428"/>
      <c r="CA633" s="428"/>
      <c r="CB633" s="428"/>
      <c r="CC633" s="428"/>
      <c r="CD633" s="428"/>
      <c r="CE633" s="428"/>
      <c r="CF633" s="428"/>
      <c r="CG633" s="428"/>
      <c r="CH633" s="428"/>
    </row>
    <row r="634" spans="1:86" s="429" customFormat="1" ht="31.5" hidden="1" customHeight="1">
      <c r="A634" s="658"/>
      <c r="B634" s="646"/>
      <c r="C634" s="436" t="s">
        <v>362</v>
      </c>
      <c r="D634" s="431"/>
      <c r="E634" s="432"/>
      <c r="F634" s="432"/>
      <c r="G634" s="433" t="s">
        <v>10</v>
      </c>
      <c r="H634" s="425"/>
      <c r="I634" s="425"/>
      <c r="J634" s="434"/>
      <c r="K634" s="435"/>
      <c r="L634" s="428"/>
      <c r="M634" s="428"/>
      <c r="N634" s="428"/>
      <c r="O634" s="428"/>
      <c r="P634" s="428"/>
      <c r="Q634" s="428"/>
      <c r="R634" s="428"/>
      <c r="S634" s="428"/>
      <c r="T634" s="428"/>
      <c r="U634" s="428"/>
      <c r="V634" s="428"/>
      <c r="W634" s="428"/>
      <c r="X634" s="428"/>
      <c r="Y634" s="428"/>
      <c r="Z634" s="428"/>
      <c r="AA634" s="428"/>
      <c r="AB634" s="428"/>
      <c r="AC634" s="428"/>
      <c r="AD634" s="428"/>
      <c r="AE634" s="428"/>
      <c r="AF634" s="428"/>
      <c r="AG634" s="428"/>
      <c r="AH634" s="428"/>
      <c r="AI634" s="428"/>
      <c r="AJ634" s="428"/>
      <c r="AK634" s="428"/>
      <c r="AL634" s="428"/>
      <c r="AM634" s="428"/>
      <c r="AN634" s="428"/>
      <c r="AO634" s="428"/>
      <c r="AP634" s="428"/>
      <c r="AQ634" s="428"/>
      <c r="AR634" s="428"/>
      <c r="AS634" s="428"/>
      <c r="AT634" s="428"/>
      <c r="AU634" s="428"/>
      <c r="AV634" s="428"/>
      <c r="AW634" s="428"/>
      <c r="AX634" s="428"/>
      <c r="AY634" s="428"/>
      <c r="AZ634" s="428"/>
      <c r="BA634" s="428"/>
      <c r="BB634" s="428"/>
      <c r="BC634" s="428"/>
      <c r="BD634" s="428"/>
      <c r="BE634" s="428"/>
      <c r="BF634" s="428"/>
      <c r="BG634" s="428"/>
      <c r="BH634" s="428"/>
      <c r="BI634" s="428"/>
      <c r="BJ634" s="428"/>
      <c r="BK634" s="428"/>
      <c r="BL634" s="428"/>
      <c r="BM634" s="428"/>
      <c r="BN634" s="428"/>
      <c r="BO634" s="428"/>
      <c r="BP634" s="428"/>
      <c r="BQ634" s="428"/>
      <c r="BR634" s="428"/>
      <c r="BS634" s="428"/>
      <c r="BT634" s="428"/>
      <c r="BU634" s="428"/>
      <c r="BV634" s="428"/>
      <c r="BW634" s="428"/>
      <c r="BX634" s="428"/>
      <c r="BY634" s="428"/>
      <c r="BZ634" s="428"/>
      <c r="CA634" s="428"/>
      <c r="CB634" s="428"/>
      <c r="CC634" s="428"/>
      <c r="CD634" s="428"/>
      <c r="CE634" s="428"/>
      <c r="CF634" s="428"/>
      <c r="CG634" s="428"/>
      <c r="CH634" s="428"/>
    </row>
    <row r="635" spans="1:86" s="429" customFormat="1">
      <c r="A635" s="658"/>
      <c r="B635" s="646"/>
      <c r="C635" s="430" t="s">
        <v>114</v>
      </c>
      <c r="D635" s="437"/>
      <c r="E635" s="438"/>
      <c r="F635" s="432"/>
      <c r="G635" s="439"/>
      <c r="H635" s="425"/>
      <c r="I635" s="425"/>
      <c r="J635" s="434"/>
      <c r="K635" s="435"/>
      <c r="L635" s="428"/>
      <c r="M635" s="428"/>
      <c r="N635" s="428"/>
      <c r="O635" s="428"/>
      <c r="P635" s="428"/>
      <c r="Q635" s="428"/>
      <c r="R635" s="428"/>
      <c r="S635" s="428"/>
      <c r="T635" s="428"/>
      <c r="U635" s="428"/>
      <c r="V635" s="428"/>
      <c r="W635" s="428"/>
      <c r="X635" s="428"/>
      <c r="Y635" s="428"/>
      <c r="Z635" s="428"/>
      <c r="AA635" s="428"/>
      <c r="AB635" s="428"/>
      <c r="AC635" s="428"/>
      <c r="AD635" s="428"/>
      <c r="AE635" s="428"/>
      <c r="AF635" s="428"/>
      <c r="AG635" s="428"/>
      <c r="AH635" s="428"/>
      <c r="AI635" s="428"/>
      <c r="AJ635" s="428"/>
      <c r="AK635" s="428"/>
      <c r="AL635" s="428"/>
      <c r="AM635" s="428"/>
      <c r="AN635" s="428"/>
      <c r="AO635" s="428"/>
      <c r="AP635" s="428"/>
      <c r="AQ635" s="428"/>
      <c r="AR635" s="428"/>
      <c r="AS635" s="428"/>
      <c r="AT635" s="428"/>
      <c r="AU635" s="428"/>
      <c r="AV635" s="428"/>
      <c r="AW635" s="428"/>
      <c r="AX635" s="428"/>
      <c r="AY635" s="428"/>
      <c r="AZ635" s="428"/>
      <c r="BA635" s="428"/>
      <c r="BB635" s="428"/>
      <c r="BC635" s="428"/>
      <c r="BD635" s="428"/>
      <c r="BE635" s="428"/>
      <c r="BF635" s="428"/>
      <c r="BG635" s="428"/>
      <c r="BH635" s="428"/>
      <c r="BI635" s="428"/>
      <c r="BJ635" s="428"/>
      <c r="BK635" s="428"/>
      <c r="BL635" s="428"/>
      <c r="BM635" s="428"/>
      <c r="BN635" s="428"/>
      <c r="BO635" s="428"/>
      <c r="BP635" s="428"/>
      <c r="BQ635" s="428"/>
      <c r="BR635" s="428"/>
      <c r="BS635" s="428"/>
      <c r="BT635" s="428"/>
      <c r="BU635" s="428"/>
      <c r="BV635" s="428"/>
      <c r="BW635" s="428"/>
      <c r="BX635" s="428"/>
      <c r="BY635" s="428"/>
      <c r="BZ635" s="428"/>
      <c r="CA635" s="428"/>
      <c r="CB635" s="428"/>
      <c r="CC635" s="428"/>
      <c r="CD635" s="428"/>
      <c r="CE635" s="428"/>
      <c r="CF635" s="428"/>
      <c r="CG635" s="428"/>
      <c r="CH635" s="428"/>
    </row>
    <row r="636" spans="1:86" s="429" customFormat="1">
      <c r="A636" s="658"/>
      <c r="B636" s="646"/>
      <c r="C636" s="430" t="s">
        <v>363</v>
      </c>
      <c r="D636" s="437">
        <v>100</v>
      </c>
      <c r="E636" s="438">
        <v>92.5</v>
      </c>
      <c r="F636" s="432">
        <f>IF(E636/D636*100&gt;130,130,E636/D636*100)</f>
        <v>92.5</v>
      </c>
      <c r="G636" s="440" t="s">
        <v>8</v>
      </c>
      <c r="H636" s="425"/>
      <c r="I636" s="425"/>
      <c r="J636" s="434"/>
      <c r="K636" s="435"/>
      <c r="L636" s="428"/>
      <c r="M636" s="428"/>
      <c r="N636" s="428"/>
      <c r="O636" s="428"/>
      <c r="P636" s="428"/>
      <c r="Q636" s="428"/>
      <c r="R636" s="428"/>
      <c r="S636" s="428"/>
      <c r="T636" s="428"/>
      <c r="U636" s="428"/>
      <c r="V636" s="428"/>
      <c r="W636" s="428"/>
      <c r="X636" s="428"/>
      <c r="Y636" s="428"/>
      <c r="Z636" s="428"/>
      <c r="AA636" s="428"/>
      <c r="AB636" s="428"/>
      <c r="AC636" s="428"/>
      <c r="AD636" s="428"/>
      <c r="AE636" s="428"/>
      <c r="AF636" s="428"/>
      <c r="AG636" s="428"/>
      <c r="AH636" s="428"/>
      <c r="AI636" s="428"/>
      <c r="AJ636" s="428"/>
      <c r="AK636" s="428"/>
      <c r="AL636" s="428"/>
      <c r="AM636" s="428"/>
      <c r="AN636" s="428"/>
      <c r="AO636" s="428"/>
      <c r="AP636" s="428"/>
      <c r="AQ636" s="428"/>
      <c r="AR636" s="428"/>
      <c r="AS636" s="428"/>
      <c r="AT636" s="428"/>
      <c r="AU636" s="428"/>
      <c r="AV636" s="428"/>
      <c r="AW636" s="428"/>
      <c r="AX636" s="428"/>
      <c r="AY636" s="428"/>
      <c r="AZ636" s="428"/>
      <c r="BA636" s="428"/>
      <c r="BB636" s="428"/>
      <c r="BC636" s="428"/>
      <c r="BD636" s="428"/>
      <c r="BE636" s="428"/>
      <c r="BF636" s="428"/>
      <c r="BG636" s="428"/>
      <c r="BH636" s="428"/>
      <c r="BI636" s="428"/>
      <c r="BJ636" s="428"/>
      <c r="BK636" s="428"/>
      <c r="BL636" s="428"/>
      <c r="BM636" s="428"/>
      <c r="BN636" s="428"/>
      <c r="BO636" s="428"/>
      <c r="BP636" s="428"/>
      <c r="BQ636" s="428"/>
      <c r="BR636" s="428"/>
      <c r="BS636" s="428"/>
      <c r="BT636" s="428"/>
      <c r="BU636" s="428"/>
      <c r="BV636" s="428"/>
      <c r="BW636" s="428"/>
      <c r="BX636" s="428"/>
      <c r="BY636" s="428"/>
      <c r="BZ636" s="428"/>
      <c r="CA636" s="428"/>
      <c r="CB636" s="428"/>
      <c r="CC636" s="428"/>
      <c r="CD636" s="428"/>
      <c r="CE636" s="428"/>
      <c r="CF636" s="428"/>
      <c r="CG636" s="428"/>
      <c r="CH636" s="428"/>
    </row>
    <row r="637" spans="1:86" s="429" customFormat="1" ht="30.75" customHeight="1">
      <c r="A637" s="658"/>
      <c r="B637" s="646"/>
      <c r="C637" s="430" t="s">
        <v>364</v>
      </c>
      <c r="D637" s="431">
        <v>70</v>
      </c>
      <c r="E637" s="432">
        <v>74.3</v>
      </c>
      <c r="F637" s="432">
        <f>IF(E637/D637*100&gt;130,130,E637/D637*100)</f>
        <v>106.14285714285714</v>
      </c>
      <c r="G637" s="440" t="s">
        <v>8</v>
      </c>
      <c r="H637" s="425"/>
      <c r="I637" s="425"/>
      <c r="J637" s="434"/>
      <c r="K637" s="435"/>
      <c r="L637" s="428"/>
      <c r="M637" s="428"/>
      <c r="N637" s="428"/>
      <c r="O637" s="428"/>
      <c r="P637" s="428"/>
      <c r="Q637" s="428"/>
      <c r="R637" s="428"/>
      <c r="S637" s="428"/>
      <c r="T637" s="428"/>
      <c r="U637" s="428"/>
      <c r="V637" s="428"/>
      <c r="W637" s="428"/>
      <c r="X637" s="428"/>
      <c r="Y637" s="428"/>
      <c r="Z637" s="428"/>
      <c r="AA637" s="428"/>
      <c r="AB637" s="428"/>
      <c r="AC637" s="428"/>
      <c r="AD637" s="428"/>
      <c r="AE637" s="428"/>
      <c r="AF637" s="428"/>
      <c r="AG637" s="428"/>
      <c r="AH637" s="428"/>
      <c r="AI637" s="428"/>
      <c r="AJ637" s="428"/>
      <c r="AK637" s="428"/>
      <c r="AL637" s="428"/>
      <c r="AM637" s="428"/>
      <c r="AN637" s="428"/>
      <c r="AO637" s="428"/>
      <c r="AP637" s="428"/>
      <c r="AQ637" s="428"/>
      <c r="AR637" s="428"/>
      <c r="AS637" s="428"/>
      <c r="AT637" s="428"/>
      <c r="AU637" s="428"/>
      <c r="AV637" s="428"/>
      <c r="AW637" s="428"/>
      <c r="AX637" s="428"/>
      <c r="AY637" s="428"/>
      <c r="AZ637" s="428"/>
      <c r="BA637" s="428"/>
      <c r="BB637" s="428"/>
      <c r="BC637" s="428"/>
      <c r="BD637" s="428"/>
      <c r="BE637" s="428"/>
      <c r="BF637" s="428"/>
      <c r="BG637" s="428"/>
      <c r="BH637" s="428"/>
      <c r="BI637" s="428"/>
      <c r="BJ637" s="428"/>
      <c r="BK637" s="428"/>
      <c r="BL637" s="428"/>
      <c r="BM637" s="428"/>
      <c r="BN637" s="428"/>
      <c r="BO637" s="428"/>
      <c r="BP637" s="428"/>
      <c r="BQ637" s="428"/>
      <c r="BR637" s="428"/>
      <c r="BS637" s="428"/>
      <c r="BT637" s="428"/>
      <c r="BU637" s="428"/>
      <c r="BV637" s="428"/>
      <c r="BW637" s="428"/>
      <c r="BX637" s="428"/>
      <c r="BY637" s="428"/>
      <c r="BZ637" s="428"/>
      <c r="CA637" s="428"/>
      <c r="CB637" s="428"/>
      <c r="CC637" s="428"/>
      <c r="CD637" s="428"/>
      <c r="CE637" s="428"/>
      <c r="CF637" s="428"/>
      <c r="CG637" s="428"/>
      <c r="CH637" s="428"/>
    </row>
    <row r="638" spans="1:86" s="429" customFormat="1">
      <c r="A638" s="658"/>
      <c r="B638" s="646"/>
      <c r="C638" s="441" t="s">
        <v>116</v>
      </c>
      <c r="D638" s="431"/>
      <c r="E638" s="442"/>
      <c r="F638" s="432"/>
      <c r="G638" s="440"/>
      <c r="H638" s="425"/>
      <c r="I638" s="425"/>
      <c r="J638" s="434"/>
      <c r="K638" s="435"/>
      <c r="L638" s="428"/>
      <c r="M638" s="428"/>
      <c r="N638" s="428"/>
      <c r="O638" s="428"/>
      <c r="P638" s="428"/>
      <c r="Q638" s="428"/>
      <c r="R638" s="428"/>
      <c r="S638" s="428"/>
      <c r="T638" s="428"/>
      <c r="U638" s="428"/>
      <c r="V638" s="428"/>
      <c r="W638" s="428"/>
      <c r="X638" s="428"/>
      <c r="Y638" s="428"/>
      <c r="Z638" s="428"/>
      <c r="AA638" s="428"/>
      <c r="AB638" s="428"/>
      <c r="AC638" s="428"/>
      <c r="AD638" s="428"/>
      <c r="AE638" s="428"/>
      <c r="AF638" s="428"/>
      <c r="AG638" s="428"/>
      <c r="AH638" s="428"/>
      <c r="AI638" s="428"/>
      <c r="AJ638" s="428"/>
      <c r="AK638" s="428"/>
      <c r="AL638" s="428"/>
      <c r="AM638" s="428"/>
      <c r="AN638" s="428"/>
      <c r="AO638" s="428"/>
      <c r="AP638" s="428"/>
      <c r="AQ638" s="428"/>
      <c r="AR638" s="428"/>
      <c r="AS638" s="428"/>
      <c r="AT638" s="428"/>
      <c r="AU638" s="428"/>
      <c r="AV638" s="428"/>
      <c r="AW638" s="428"/>
      <c r="AX638" s="428"/>
      <c r="AY638" s="428"/>
      <c r="AZ638" s="428"/>
      <c r="BA638" s="428"/>
      <c r="BB638" s="428"/>
      <c r="BC638" s="428"/>
      <c r="BD638" s="428"/>
      <c r="BE638" s="428"/>
      <c r="BF638" s="428"/>
      <c r="BG638" s="428"/>
      <c r="BH638" s="428"/>
      <c r="BI638" s="428"/>
      <c r="BJ638" s="428"/>
      <c r="BK638" s="428"/>
      <c r="BL638" s="428"/>
      <c r="BM638" s="428"/>
      <c r="BN638" s="428"/>
      <c r="BO638" s="428"/>
      <c r="BP638" s="428"/>
      <c r="BQ638" s="428"/>
      <c r="BR638" s="428"/>
      <c r="BS638" s="428"/>
      <c r="BT638" s="428"/>
      <c r="BU638" s="428"/>
      <c r="BV638" s="428"/>
      <c r="BW638" s="428"/>
      <c r="BX638" s="428"/>
      <c r="BY638" s="428"/>
      <c r="BZ638" s="428"/>
      <c r="CA638" s="428"/>
      <c r="CB638" s="428"/>
      <c r="CC638" s="428"/>
      <c r="CD638" s="428"/>
      <c r="CE638" s="428"/>
      <c r="CF638" s="428"/>
      <c r="CG638" s="428"/>
      <c r="CH638" s="428"/>
    </row>
    <row r="639" spans="1:86" s="429" customFormat="1" ht="31.5">
      <c r="A639" s="658"/>
      <c r="B639" s="646"/>
      <c r="C639" s="436" t="s">
        <v>365</v>
      </c>
      <c r="D639" s="431">
        <v>80</v>
      </c>
      <c r="E639" s="432">
        <v>89.8</v>
      </c>
      <c r="F639" s="432">
        <f>IF(E639/D639*100&gt;130,130,E639/D639*100)</f>
        <v>112.25</v>
      </c>
      <c r="G639" s="433" t="s">
        <v>10</v>
      </c>
      <c r="H639" s="507"/>
      <c r="I639" s="507"/>
      <c r="J639" s="508"/>
      <c r="K639" s="509"/>
      <c r="L639" s="428"/>
      <c r="M639" s="428"/>
      <c r="N639" s="428"/>
      <c r="O639" s="428"/>
      <c r="P639" s="428"/>
      <c r="Q639" s="428"/>
      <c r="R639" s="428"/>
      <c r="S639" s="428"/>
      <c r="T639" s="428"/>
      <c r="U639" s="428"/>
      <c r="V639" s="428"/>
      <c r="W639" s="428"/>
      <c r="X639" s="428"/>
      <c r="Y639" s="428"/>
      <c r="Z639" s="428"/>
      <c r="AA639" s="428"/>
      <c r="AB639" s="428"/>
      <c r="AC639" s="428"/>
      <c r="AD639" s="428"/>
      <c r="AE639" s="428"/>
      <c r="AF639" s="428"/>
      <c r="AG639" s="428"/>
      <c r="AH639" s="428"/>
      <c r="AI639" s="428"/>
      <c r="AJ639" s="428"/>
      <c r="AK639" s="428"/>
      <c r="AL639" s="428"/>
      <c r="AM639" s="428"/>
      <c r="AN639" s="428"/>
      <c r="AO639" s="428"/>
      <c r="AP639" s="428"/>
      <c r="AQ639" s="428"/>
      <c r="AR639" s="428"/>
      <c r="AS639" s="428"/>
      <c r="AT639" s="428"/>
      <c r="AU639" s="428"/>
      <c r="AV639" s="428"/>
      <c r="AW639" s="428"/>
      <c r="AX639" s="428"/>
      <c r="AY639" s="428"/>
      <c r="AZ639" s="428"/>
      <c r="BA639" s="428"/>
      <c r="BB639" s="428"/>
      <c r="BC639" s="428"/>
      <c r="BD639" s="428"/>
      <c r="BE639" s="428"/>
      <c r="BF639" s="428"/>
      <c r="BG639" s="428"/>
      <c r="BH639" s="428"/>
      <c r="BI639" s="428"/>
      <c r="BJ639" s="428"/>
      <c r="BK639" s="428"/>
      <c r="BL639" s="428"/>
      <c r="BM639" s="428"/>
      <c r="BN639" s="428"/>
      <c r="BO639" s="428"/>
      <c r="BP639" s="428"/>
      <c r="BQ639" s="428"/>
      <c r="BR639" s="428"/>
      <c r="BS639" s="428"/>
      <c r="BT639" s="428"/>
      <c r="BU639" s="428"/>
      <c r="BV639" s="428"/>
      <c r="BW639" s="428"/>
      <c r="BX639" s="428"/>
      <c r="BY639" s="428"/>
      <c r="BZ639" s="428"/>
      <c r="CA639" s="428"/>
      <c r="CB639" s="428"/>
      <c r="CC639" s="428"/>
      <c r="CD639" s="428"/>
      <c r="CE639" s="428"/>
      <c r="CF639" s="428"/>
      <c r="CG639" s="428"/>
      <c r="CH639" s="428"/>
    </row>
    <row r="640" spans="1:86" s="429" customFormat="1" ht="79.5" thickBot="1">
      <c r="A640" s="658"/>
      <c r="B640" s="647"/>
      <c r="C640" s="496" t="s">
        <v>380</v>
      </c>
      <c r="D640" s="497">
        <v>80</v>
      </c>
      <c r="E640" s="513">
        <v>86</v>
      </c>
      <c r="F640" s="630">
        <f>IF(E640/D640*100&gt;130,130,E640/D640*100)</f>
        <v>107.5</v>
      </c>
      <c r="G640" s="499"/>
      <c r="H640" s="443"/>
      <c r="I640" s="443"/>
      <c r="J640" s="444"/>
      <c r="K640" s="445"/>
      <c r="L640" s="428"/>
      <c r="M640" s="428"/>
      <c r="N640" s="428"/>
      <c r="O640" s="428"/>
      <c r="P640" s="428"/>
      <c r="Q640" s="428"/>
      <c r="R640" s="428"/>
      <c r="S640" s="428"/>
      <c r="T640" s="428"/>
      <c r="U640" s="428"/>
      <c r="V640" s="428"/>
      <c r="W640" s="428"/>
      <c r="X640" s="428"/>
      <c r="Y640" s="428"/>
      <c r="Z640" s="428"/>
      <c r="AA640" s="428"/>
      <c r="AB640" s="428"/>
      <c r="AC640" s="428"/>
      <c r="AD640" s="428"/>
      <c r="AE640" s="428"/>
      <c r="AF640" s="428"/>
      <c r="AG640" s="428"/>
      <c r="AH640" s="428"/>
      <c r="AI640" s="428"/>
      <c r="AJ640" s="428"/>
      <c r="AK640" s="428"/>
      <c r="AL640" s="428"/>
      <c r="AM640" s="428"/>
      <c r="AN640" s="428"/>
      <c r="AO640" s="428"/>
      <c r="AP640" s="428"/>
      <c r="AQ640" s="428"/>
      <c r="AR640" s="428"/>
      <c r="AS640" s="428"/>
      <c r="AT640" s="428"/>
      <c r="AU640" s="428"/>
      <c r="AV640" s="428"/>
      <c r="AW640" s="428"/>
      <c r="AX640" s="428"/>
      <c r="AY640" s="428"/>
      <c r="AZ640" s="428"/>
      <c r="BA640" s="428"/>
      <c r="BB640" s="428"/>
      <c r="BC640" s="428"/>
      <c r="BD640" s="428"/>
      <c r="BE640" s="428"/>
      <c r="BF640" s="428"/>
      <c r="BG640" s="428"/>
      <c r="BH640" s="428"/>
      <c r="BI640" s="428"/>
      <c r="BJ640" s="428"/>
      <c r="BK640" s="428"/>
      <c r="BL640" s="428"/>
      <c r="BM640" s="428"/>
      <c r="BN640" s="428"/>
      <c r="BO640" s="428"/>
      <c r="BP640" s="428"/>
      <c r="BQ640" s="428"/>
      <c r="BR640" s="428"/>
      <c r="BS640" s="428"/>
      <c r="BT640" s="428"/>
      <c r="BU640" s="428"/>
      <c r="BV640" s="428"/>
      <c r="BW640" s="428"/>
      <c r="BX640" s="428"/>
      <c r="BY640" s="428"/>
      <c r="BZ640" s="428"/>
      <c r="CA640" s="428"/>
      <c r="CB640" s="428"/>
      <c r="CC640" s="428"/>
      <c r="CD640" s="428"/>
      <c r="CE640" s="428"/>
      <c r="CF640" s="428"/>
      <c r="CG640" s="428"/>
      <c r="CH640" s="428"/>
    </row>
    <row r="641" spans="1:86" s="429" customFormat="1" ht="16.5" thickBot="1">
      <c r="A641" s="659"/>
      <c r="B641" s="446" t="s">
        <v>7</v>
      </c>
      <c r="C641" s="447" t="s">
        <v>226</v>
      </c>
      <c r="D641" s="448" t="s">
        <v>11</v>
      </c>
      <c r="E641" s="449" t="s">
        <v>11</v>
      </c>
      <c r="F641" s="448" t="s">
        <v>10</v>
      </c>
      <c r="G641" s="506">
        <f>(SUM(F631:F640))/6</f>
        <v>105.93214285714286</v>
      </c>
      <c r="H641" s="451">
        <v>10552</v>
      </c>
      <c r="I641" s="451">
        <v>10191</v>
      </c>
      <c r="J641" s="452">
        <f>I641/H641*100</f>
        <v>96.578847611827143</v>
      </c>
      <c r="K641" s="453">
        <f>(J641+G641)/2</f>
        <v>101.25549523448501</v>
      </c>
      <c r="L641" s="428"/>
      <c r="M641" s="428"/>
      <c r="N641" s="428"/>
      <c r="O641" s="428"/>
      <c r="P641" s="428"/>
      <c r="Q641" s="428"/>
      <c r="R641" s="428"/>
      <c r="S641" s="428"/>
      <c r="T641" s="428"/>
      <c r="U641" s="428"/>
      <c r="V641" s="428"/>
      <c r="W641" s="428"/>
      <c r="X641" s="428"/>
      <c r="Y641" s="428"/>
      <c r="Z641" s="428"/>
      <c r="AA641" s="428"/>
      <c r="AB641" s="428"/>
      <c r="AC641" s="428"/>
      <c r="AD641" s="428"/>
      <c r="AE641" s="428"/>
      <c r="AF641" s="428"/>
      <c r="AG641" s="428"/>
      <c r="AH641" s="428"/>
      <c r="AI641" s="428"/>
      <c r="AJ641" s="428"/>
      <c r="AK641" s="428"/>
      <c r="AL641" s="428"/>
      <c r="AM641" s="428"/>
      <c r="AN641" s="428"/>
      <c r="AO641" s="428"/>
      <c r="AP641" s="428"/>
      <c r="AQ641" s="428"/>
      <c r="AR641" s="428"/>
      <c r="AS641" s="428"/>
      <c r="AT641" s="428"/>
      <c r="AU641" s="428"/>
      <c r="AV641" s="428"/>
      <c r="AW641" s="428"/>
      <c r="AX641" s="428"/>
      <c r="AY641" s="428"/>
      <c r="AZ641" s="428"/>
      <c r="BA641" s="428"/>
      <c r="BB641" s="428"/>
      <c r="BC641" s="428"/>
      <c r="BD641" s="428"/>
      <c r="BE641" s="428"/>
      <c r="BF641" s="428"/>
      <c r="BG641" s="428"/>
      <c r="BH641" s="428"/>
      <c r="BI641" s="428"/>
      <c r="BJ641" s="428"/>
      <c r="BK641" s="428"/>
      <c r="BL641" s="428"/>
      <c r="BM641" s="428"/>
      <c r="BN641" s="428"/>
      <c r="BO641" s="428"/>
      <c r="BP641" s="428"/>
      <c r="BQ641" s="428"/>
      <c r="BR641" s="428"/>
      <c r="BS641" s="428"/>
      <c r="BT641" s="428"/>
      <c r="BU641" s="428"/>
      <c r="BV641" s="428"/>
      <c r="BW641" s="428"/>
      <c r="BX641" s="428"/>
      <c r="BY641" s="428"/>
      <c r="BZ641" s="428"/>
      <c r="CA641" s="428"/>
      <c r="CB641" s="428"/>
      <c r="CC641" s="428"/>
      <c r="CD641" s="428"/>
      <c r="CE641" s="428"/>
      <c r="CF641" s="428"/>
      <c r="CG641" s="428"/>
      <c r="CH641" s="428"/>
    </row>
    <row r="642" spans="1:86" ht="15.75" customHeight="1">
      <c r="A642" s="648" t="s">
        <v>127</v>
      </c>
      <c r="B642" s="651" t="s">
        <v>115</v>
      </c>
      <c r="C642" s="322" t="s">
        <v>117</v>
      </c>
      <c r="D642" s="339"/>
      <c r="E642" s="339"/>
      <c r="F642" s="181"/>
      <c r="G642" s="340"/>
      <c r="H642" s="141"/>
      <c r="I642" s="141"/>
      <c r="J642" s="142"/>
      <c r="K642" s="341"/>
    </row>
    <row r="643" spans="1:86" ht="47.25">
      <c r="A643" s="649"/>
      <c r="B643" s="652"/>
      <c r="C643" s="342" t="s">
        <v>319</v>
      </c>
      <c r="D643" s="343">
        <v>100</v>
      </c>
      <c r="E643" s="343">
        <v>100</v>
      </c>
      <c r="F643" s="1">
        <f t="shared" ref="F643:F644" si="101">IF(E643/D643*100&gt;130,130,E643/D643*100)</f>
        <v>100</v>
      </c>
      <c r="G643" s="336" t="s">
        <v>10</v>
      </c>
      <c r="H643" s="143"/>
      <c r="I643" s="143"/>
      <c r="J643" s="144"/>
      <c r="K643" s="344"/>
    </row>
    <row r="644" spans="1:86" ht="63">
      <c r="A644" s="649"/>
      <c r="B644" s="652"/>
      <c r="C644" s="7" t="s">
        <v>336</v>
      </c>
      <c r="D644" s="343">
        <v>30</v>
      </c>
      <c r="E644" s="343">
        <v>59.4</v>
      </c>
      <c r="F644" s="345">
        <f t="shared" si="101"/>
        <v>130</v>
      </c>
      <c r="G644" s="336" t="s">
        <v>10</v>
      </c>
      <c r="H644" s="143"/>
      <c r="I644" s="143"/>
      <c r="J644" s="144"/>
      <c r="K644" s="344"/>
    </row>
    <row r="645" spans="1:86" ht="18.75" customHeight="1">
      <c r="A645" s="649"/>
      <c r="B645" s="652"/>
      <c r="C645" s="346" t="s">
        <v>118</v>
      </c>
      <c r="D645" s="343"/>
      <c r="E645" s="347"/>
      <c r="F645" s="24"/>
      <c r="G645" s="334"/>
      <c r="H645" s="143"/>
      <c r="I645" s="143"/>
      <c r="J645" s="144"/>
      <c r="K645" s="344"/>
    </row>
    <row r="646" spans="1:86" ht="47.25">
      <c r="A646" s="649"/>
      <c r="B646" s="652"/>
      <c r="C646" s="332" t="s">
        <v>377</v>
      </c>
      <c r="D646" s="343">
        <v>100</v>
      </c>
      <c r="E646" s="343">
        <v>100</v>
      </c>
      <c r="F646" s="521">
        <f>IF(E646/D646*100&gt;130,130,E646/D646*100)</f>
        <v>100</v>
      </c>
      <c r="G646" s="334" t="s">
        <v>10</v>
      </c>
      <c r="H646" s="143"/>
      <c r="I646" s="143"/>
      <c r="J646" s="144"/>
      <c r="K646" s="344"/>
    </row>
    <row r="647" spans="1:86" ht="48" thickBot="1">
      <c r="A647" s="649"/>
      <c r="B647" s="668"/>
      <c r="C647" s="337" t="s">
        <v>337</v>
      </c>
      <c r="D647" s="348">
        <v>100</v>
      </c>
      <c r="E647" s="348">
        <v>100</v>
      </c>
      <c r="F647" s="53">
        <f>IF(E647/D647*100&gt;130,130,E647/D647*100)</f>
        <v>100</v>
      </c>
      <c r="G647" s="338" t="s">
        <v>10</v>
      </c>
      <c r="H647" s="104"/>
      <c r="I647" s="104"/>
      <c r="J647" s="110"/>
      <c r="K647" s="349"/>
    </row>
    <row r="648" spans="1:86" ht="16.5" thickBot="1">
      <c r="A648" s="650"/>
      <c r="B648" s="526" t="s">
        <v>7</v>
      </c>
      <c r="C648" s="350" t="s">
        <v>226</v>
      </c>
      <c r="D648" s="517" t="s">
        <v>11</v>
      </c>
      <c r="E648" s="330" t="s">
        <v>11</v>
      </c>
      <c r="F648" s="517" t="s">
        <v>10</v>
      </c>
      <c r="G648" s="518">
        <f>(SUM(F642:F647))/4</f>
        <v>107.5</v>
      </c>
      <c r="H648" s="104">
        <v>3900</v>
      </c>
      <c r="I648" s="104">
        <v>3992</v>
      </c>
      <c r="J648" s="54">
        <f>I648/H648*100</f>
        <v>102.35897435897436</v>
      </c>
      <c r="K648" s="178">
        <f>(J648+G648)/2</f>
        <v>104.92948717948718</v>
      </c>
    </row>
    <row r="649" spans="1:86" ht="94.5">
      <c r="A649" s="649" t="s">
        <v>129</v>
      </c>
      <c r="B649" s="652" t="s">
        <v>417</v>
      </c>
      <c r="C649" s="385" t="s">
        <v>413</v>
      </c>
      <c r="D649" s="371">
        <v>2.9</v>
      </c>
      <c r="E649" s="524">
        <v>2.83</v>
      </c>
      <c r="F649" s="596">
        <f>IF(E649/D649*100&gt;130,130,E649/D649*100)</f>
        <v>97.58620689655173</v>
      </c>
      <c r="G649" s="501" t="s">
        <v>10</v>
      </c>
      <c r="H649" s="143"/>
      <c r="I649" s="143"/>
      <c r="J649" s="143"/>
      <c r="K649" s="177"/>
    </row>
    <row r="650" spans="1:86">
      <c r="A650" s="649"/>
      <c r="B650" s="652"/>
      <c r="C650" s="351" t="s">
        <v>119</v>
      </c>
      <c r="D650" s="250"/>
      <c r="E650" s="24"/>
      <c r="F650" s="24"/>
      <c r="G650" s="334"/>
      <c r="H650" s="143"/>
      <c r="I650" s="143"/>
      <c r="J650" s="143"/>
      <c r="K650" s="177"/>
    </row>
    <row r="651" spans="1:86" ht="63">
      <c r="A651" s="649"/>
      <c r="B651" s="652"/>
      <c r="C651" s="351" t="s">
        <v>338</v>
      </c>
      <c r="D651" s="250">
        <v>100</v>
      </c>
      <c r="E651" s="24">
        <v>100</v>
      </c>
      <c r="F651" s="596">
        <f t="shared" ref="F651:F652" si="102">IF(E651/D651*100&gt;130,130,E651/D651*100)</f>
        <v>100</v>
      </c>
      <c r="G651" s="334" t="s">
        <v>10</v>
      </c>
      <c r="H651" s="143"/>
      <c r="I651" s="143"/>
      <c r="J651" s="143"/>
      <c r="K651" s="177"/>
    </row>
    <row r="652" spans="1:86" ht="63">
      <c r="A652" s="649"/>
      <c r="B652" s="652"/>
      <c r="C652" s="353" t="s">
        <v>321</v>
      </c>
      <c r="D652" s="250">
        <v>100</v>
      </c>
      <c r="E652" s="24">
        <v>100</v>
      </c>
      <c r="F652" s="596">
        <f t="shared" si="102"/>
        <v>100</v>
      </c>
      <c r="G652" s="334" t="s">
        <v>10</v>
      </c>
      <c r="H652" s="143"/>
      <c r="I652" s="143"/>
      <c r="J652" s="143"/>
      <c r="K652" s="177"/>
    </row>
    <row r="653" spans="1:86">
      <c r="A653" s="649"/>
      <c r="B653" s="652"/>
      <c r="C653" s="351" t="s">
        <v>414</v>
      </c>
      <c r="D653" s="250"/>
      <c r="E653" s="24"/>
      <c r="F653" s="24"/>
      <c r="G653" s="334"/>
      <c r="H653" s="143"/>
      <c r="I653" s="143"/>
      <c r="J653" s="143"/>
      <c r="K653" s="177"/>
    </row>
    <row r="654" spans="1:86" ht="67.5" customHeight="1">
      <c r="A654" s="649"/>
      <c r="B654" s="652"/>
      <c r="C654" s="354" t="s">
        <v>415</v>
      </c>
      <c r="D654" s="250">
        <v>6</v>
      </c>
      <c r="E654" s="24">
        <v>6</v>
      </c>
      <c r="F654" s="596">
        <f t="shared" ref="F654:F655" si="103">IF(E654/D654*100&gt;130,130,E654/D654*100)</f>
        <v>100</v>
      </c>
      <c r="G654" s="334" t="s">
        <v>10</v>
      </c>
      <c r="H654" s="143"/>
      <c r="I654" s="143"/>
      <c r="J654" s="143"/>
      <c r="K654" s="177"/>
    </row>
    <row r="655" spans="1:86" ht="126.75" thickBot="1">
      <c r="A655" s="649"/>
      <c r="B655" s="653"/>
      <c r="C655" s="354" t="s">
        <v>416</v>
      </c>
      <c r="D655" s="355">
        <v>80</v>
      </c>
      <c r="E655" s="131">
        <v>80</v>
      </c>
      <c r="F655" s="596">
        <f t="shared" si="103"/>
        <v>100</v>
      </c>
      <c r="G655" s="338" t="s">
        <v>10</v>
      </c>
      <c r="H655" s="104"/>
      <c r="I655" s="104"/>
      <c r="J655" s="104"/>
      <c r="K655" s="178"/>
    </row>
    <row r="656" spans="1:86" ht="16.5" thickBot="1">
      <c r="A656" s="650"/>
      <c r="B656" s="594" t="s">
        <v>7</v>
      </c>
      <c r="C656" s="598" t="s">
        <v>227</v>
      </c>
      <c r="D656" s="587" t="s">
        <v>11</v>
      </c>
      <c r="E656" s="599" t="s">
        <v>11</v>
      </c>
      <c r="F656" s="587" t="s">
        <v>10</v>
      </c>
      <c r="G656" s="592">
        <f>(SUM(F649:F655))/5</f>
        <v>99.517241379310349</v>
      </c>
      <c r="H656" s="143">
        <v>2586</v>
      </c>
      <c r="I656" s="143">
        <v>2586</v>
      </c>
      <c r="J656" s="40">
        <f>I656/H656*100</f>
        <v>100</v>
      </c>
      <c r="K656" s="177">
        <f>(J656+G656)/2</f>
        <v>99.758620689655174</v>
      </c>
    </row>
    <row r="657" spans="1:11" ht="78.75" customHeight="1">
      <c r="A657" s="660" t="s">
        <v>209</v>
      </c>
      <c r="B657" s="662" t="s">
        <v>456</v>
      </c>
      <c r="C657" s="581" t="s">
        <v>457</v>
      </c>
      <c r="D657" s="352">
        <v>95</v>
      </c>
      <c r="E657" s="352">
        <v>96.6</v>
      </c>
      <c r="F657" s="174">
        <f>IF(E657/D657*100&gt;130,130,E657/D657*100)</f>
        <v>101.68421052631578</v>
      </c>
      <c r="G657" s="340" t="s">
        <v>10</v>
      </c>
      <c r="H657" s="639"/>
      <c r="I657" s="639"/>
      <c r="J657" s="639"/>
      <c r="K657" s="642"/>
    </row>
    <row r="658" spans="1:11">
      <c r="A658" s="661"/>
      <c r="B658" s="663"/>
      <c r="C658" s="351" t="s">
        <v>119</v>
      </c>
      <c r="D658" s="250"/>
      <c r="E658" s="250"/>
      <c r="F658" s="24"/>
      <c r="G658" s="334"/>
      <c r="H658" s="640"/>
      <c r="I658" s="640"/>
      <c r="J658" s="640"/>
      <c r="K658" s="643"/>
    </row>
    <row r="659" spans="1:11" ht="63">
      <c r="A659" s="661"/>
      <c r="B659" s="663"/>
      <c r="C659" s="582" t="s">
        <v>327</v>
      </c>
      <c r="D659" s="250">
        <v>100</v>
      </c>
      <c r="E659" s="250">
        <v>100</v>
      </c>
      <c r="F659" s="596">
        <f t="shared" ref="F659:F661" si="104">IF(E659/D659*100&gt;130,130,E659/D659*100)</f>
        <v>100</v>
      </c>
      <c r="G659" s="334" t="s">
        <v>10</v>
      </c>
      <c r="H659" s="640"/>
      <c r="I659" s="640"/>
      <c r="J659" s="640"/>
      <c r="K659" s="643"/>
    </row>
    <row r="660" spans="1:11" ht="67.5" customHeight="1">
      <c r="A660" s="661"/>
      <c r="B660" s="663"/>
      <c r="C660" s="582" t="s">
        <v>458</v>
      </c>
      <c r="D660" s="250">
        <v>100</v>
      </c>
      <c r="E660" s="250">
        <v>100</v>
      </c>
      <c r="F660" s="596">
        <f t="shared" si="104"/>
        <v>100</v>
      </c>
      <c r="G660" s="334" t="s">
        <v>10</v>
      </c>
      <c r="H660" s="640"/>
      <c r="I660" s="640"/>
      <c r="J660" s="640"/>
      <c r="K660" s="643"/>
    </row>
    <row r="661" spans="1:11" ht="61.5" customHeight="1" thickBot="1">
      <c r="A661" s="661"/>
      <c r="B661" s="664"/>
      <c r="C661" s="52" t="s">
        <v>459</v>
      </c>
      <c r="D661" s="355">
        <v>100</v>
      </c>
      <c r="E661" s="355">
        <v>100</v>
      </c>
      <c r="F661" s="53">
        <f t="shared" si="104"/>
        <v>100</v>
      </c>
      <c r="G661" s="338"/>
      <c r="H661" s="641"/>
      <c r="I661" s="641"/>
      <c r="J661" s="641"/>
      <c r="K661" s="644"/>
    </row>
    <row r="662" spans="1:11" ht="16.5" thickBot="1">
      <c r="A662" s="202"/>
      <c r="B662" s="583" t="s">
        <v>7</v>
      </c>
      <c r="C662" s="584" t="s">
        <v>227</v>
      </c>
      <c r="D662" s="588" t="s">
        <v>11</v>
      </c>
      <c r="E662" s="330" t="s">
        <v>11</v>
      </c>
      <c r="F662" s="588" t="s">
        <v>10</v>
      </c>
      <c r="G662" s="593">
        <f>(SUM(F657:F661))/4</f>
        <v>100.42105263157895</v>
      </c>
      <c r="H662" s="104">
        <v>160</v>
      </c>
      <c r="I662" s="104">
        <v>177</v>
      </c>
      <c r="J662" s="54">
        <f>I662/H662*100</f>
        <v>110.625</v>
      </c>
      <c r="K662" s="178">
        <f>(J662+G662)/2</f>
        <v>105.52302631578948</v>
      </c>
    </row>
    <row r="663" spans="1:11">
      <c r="A663" s="648" t="s">
        <v>129</v>
      </c>
      <c r="B663" s="651" t="s">
        <v>460</v>
      </c>
      <c r="C663" s="354" t="s">
        <v>461</v>
      </c>
      <c r="D663" s="371"/>
      <c r="E663" s="500"/>
      <c r="F663" s="596"/>
      <c r="G663" s="501"/>
      <c r="H663" s="143"/>
      <c r="I663" s="143"/>
      <c r="J663" s="143"/>
      <c r="K663" s="177"/>
    </row>
    <row r="664" spans="1:11" ht="47.25">
      <c r="A664" s="649"/>
      <c r="B664" s="652"/>
      <c r="C664" s="354" t="s">
        <v>462</v>
      </c>
      <c r="D664" s="250">
        <v>50</v>
      </c>
      <c r="E664" s="24">
        <v>49.2</v>
      </c>
      <c r="F664" s="596">
        <f t="shared" ref="F664:F666" si="105">IF(E664/D664*100&gt;130,130,E664/D664*100)</f>
        <v>98.4</v>
      </c>
      <c r="G664" s="501" t="s">
        <v>10</v>
      </c>
      <c r="H664" s="143"/>
      <c r="I664" s="143"/>
      <c r="J664" s="143"/>
      <c r="K664" s="177"/>
    </row>
    <row r="665" spans="1:11" ht="63">
      <c r="A665" s="649"/>
      <c r="B665" s="652"/>
      <c r="C665" s="354" t="s">
        <v>463</v>
      </c>
      <c r="D665" s="250">
        <v>80</v>
      </c>
      <c r="E665" s="24">
        <v>85.9</v>
      </c>
      <c r="F665" s="596">
        <f t="shared" si="105"/>
        <v>107.375</v>
      </c>
      <c r="G665" s="501" t="s">
        <v>10</v>
      </c>
      <c r="H665" s="143"/>
      <c r="I665" s="143"/>
      <c r="J665" s="143"/>
      <c r="K665" s="177"/>
    </row>
    <row r="666" spans="1:11" ht="47.25">
      <c r="A666" s="649"/>
      <c r="B666" s="652"/>
      <c r="C666" s="354" t="s">
        <v>464</v>
      </c>
      <c r="D666" s="250">
        <v>100</v>
      </c>
      <c r="E666" s="24">
        <v>100</v>
      </c>
      <c r="F666" s="596">
        <f t="shared" si="105"/>
        <v>100</v>
      </c>
      <c r="G666" s="501" t="s">
        <v>10</v>
      </c>
      <c r="H666" s="143"/>
      <c r="I666" s="143"/>
      <c r="J666" s="143"/>
      <c r="K666" s="177"/>
    </row>
    <row r="667" spans="1:11">
      <c r="A667" s="649"/>
      <c r="B667" s="652"/>
      <c r="C667" s="354" t="s">
        <v>123</v>
      </c>
      <c r="D667" s="250"/>
      <c r="E667" s="24"/>
      <c r="F667" s="1"/>
      <c r="G667" s="501"/>
      <c r="H667" s="143"/>
      <c r="I667" s="143"/>
      <c r="J667" s="143"/>
      <c r="K667" s="177"/>
    </row>
    <row r="668" spans="1:11" ht="67.5" customHeight="1">
      <c r="A668" s="649"/>
      <c r="B668" s="652"/>
      <c r="C668" s="354" t="s">
        <v>465</v>
      </c>
      <c r="D668" s="250">
        <v>100</v>
      </c>
      <c r="E668" s="24">
        <v>100</v>
      </c>
      <c r="F668" s="596">
        <f t="shared" ref="F668:F669" si="106">IF(E668/D668*100&gt;130,130,E668/D668*100)</f>
        <v>100</v>
      </c>
      <c r="G668" s="501" t="s">
        <v>10</v>
      </c>
      <c r="H668" s="143"/>
      <c r="I668" s="143"/>
      <c r="J668" s="143"/>
      <c r="K668" s="177"/>
    </row>
    <row r="669" spans="1:11" ht="79.5" thickBot="1">
      <c r="A669" s="649"/>
      <c r="B669" s="653"/>
      <c r="C669" s="354" t="s">
        <v>466</v>
      </c>
      <c r="D669" s="355">
        <v>100</v>
      </c>
      <c r="E669" s="131">
        <v>100</v>
      </c>
      <c r="F669" s="53">
        <f t="shared" si="106"/>
        <v>100</v>
      </c>
      <c r="G669" s="338" t="s">
        <v>10</v>
      </c>
      <c r="H669" s="104"/>
      <c r="I669" s="104"/>
      <c r="J669" s="104"/>
      <c r="K669" s="178"/>
    </row>
    <row r="670" spans="1:11" ht="16.5" thickBot="1">
      <c r="A670" s="650"/>
      <c r="B670" s="171" t="s">
        <v>7</v>
      </c>
      <c r="C670" s="356" t="s">
        <v>227</v>
      </c>
      <c r="D670" s="218" t="s">
        <v>11</v>
      </c>
      <c r="E670" s="357" t="s">
        <v>11</v>
      </c>
      <c r="F670" s="218" t="s">
        <v>10</v>
      </c>
      <c r="G670" s="100">
        <f>(SUM(F663:F669))/5</f>
        <v>101.155</v>
      </c>
      <c r="H670" s="104">
        <v>440</v>
      </c>
      <c r="I670" s="104">
        <v>502</v>
      </c>
      <c r="J670" s="59">
        <f>I670/H670*100</f>
        <v>114.09090909090909</v>
      </c>
      <c r="K670" s="178">
        <f>(J670+G670)/2</f>
        <v>107.62295454545455</v>
      </c>
    </row>
    <row r="671" spans="1:11" s="102" customFormat="1" ht="15.75" customHeight="1">
      <c r="A671" s="648" t="s">
        <v>131</v>
      </c>
      <c r="B671" s="651" t="s">
        <v>121</v>
      </c>
      <c r="C671" s="523" t="s">
        <v>120</v>
      </c>
      <c r="D671" s="371"/>
      <c r="E671" s="524"/>
      <c r="F671" s="521"/>
      <c r="G671" s="501"/>
      <c r="H671" s="148"/>
      <c r="I671" s="148"/>
      <c r="J671" s="148"/>
      <c r="K671" s="177"/>
    </row>
    <row r="672" spans="1:11" s="102" customFormat="1" ht="47.25">
      <c r="A672" s="649"/>
      <c r="B672" s="652"/>
      <c r="C672" s="364" t="s">
        <v>320</v>
      </c>
      <c r="D672" s="250">
        <v>100</v>
      </c>
      <c r="E672" s="365">
        <v>93</v>
      </c>
      <c r="F672" s="486">
        <f t="shared" ref="F672" si="107">IF(E672/D672*100&gt;130,130,E672/D672*100)</f>
        <v>93</v>
      </c>
      <c r="G672" s="5" t="s">
        <v>6</v>
      </c>
      <c r="H672" s="148"/>
      <c r="I672" s="148"/>
      <c r="J672" s="148"/>
      <c r="K672" s="177"/>
    </row>
    <row r="673" spans="1:11" s="102" customFormat="1">
      <c r="A673" s="649"/>
      <c r="B673" s="652"/>
      <c r="C673" s="7" t="s">
        <v>113</v>
      </c>
      <c r="D673" s="250"/>
      <c r="E673" s="365"/>
      <c r="F673" s="250"/>
      <c r="G673" s="334"/>
      <c r="H673" s="148"/>
      <c r="I673" s="148"/>
      <c r="J673" s="148"/>
      <c r="K673" s="177"/>
    </row>
    <row r="674" spans="1:11" s="102" customFormat="1" ht="63">
      <c r="A674" s="649"/>
      <c r="B674" s="652"/>
      <c r="C674" s="7" t="s">
        <v>340</v>
      </c>
      <c r="D674" s="250">
        <v>11</v>
      </c>
      <c r="E674" s="365">
        <v>7.8</v>
      </c>
      <c r="F674" s="486">
        <f>IF(D674/E674*100&gt;130,130,D674/E674*100)</f>
        <v>130</v>
      </c>
      <c r="G674" s="5" t="s">
        <v>6</v>
      </c>
      <c r="H674" s="148"/>
      <c r="I674" s="148"/>
      <c r="J674" s="148"/>
      <c r="K674" s="177"/>
    </row>
    <row r="675" spans="1:11" s="102" customFormat="1" ht="75.75" customHeight="1" thickBot="1">
      <c r="A675" s="649"/>
      <c r="B675" s="653"/>
      <c r="C675" s="337" t="s">
        <v>393</v>
      </c>
      <c r="D675" s="355">
        <v>100</v>
      </c>
      <c r="E675" s="355">
        <v>100</v>
      </c>
      <c r="F675" s="493">
        <f t="shared" ref="F675" si="108">IF(E675/D675*100&gt;130,130,E675/D675*100)</f>
        <v>100</v>
      </c>
      <c r="G675" s="20" t="s">
        <v>6</v>
      </c>
      <c r="H675" s="150"/>
      <c r="I675" s="150"/>
      <c r="J675" s="150"/>
      <c r="K675" s="178"/>
    </row>
    <row r="676" spans="1:11" s="102" customFormat="1" ht="16.5" thickBot="1">
      <c r="A676" s="650"/>
      <c r="B676" s="479" t="s">
        <v>23</v>
      </c>
      <c r="C676" s="101" t="s">
        <v>225</v>
      </c>
      <c r="D676" s="484" t="s">
        <v>11</v>
      </c>
      <c r="E676" s="330" t="s">
        <v>11</v>
      </c>
      <c r="F676" s="484" t="s">
        <v>10</v>
      </c>
      <c r="G676" s="495">
        <f>SUM(F671:F675)/3</f>
        <v>107.66666666666667</v>
      </c>
      <c r="H676" s="150">
        <v>11281</v>
      </c>
      <c r="I676" s="150">
        <v>11187</v>
      </c>
      <c r="J676" s="150">
        <f>I676/H676*100</f>
        <v>99.166740537186413</v>
      </c>
      <c r="K676" s="178">
        <f>(J676+G676)/2</f>
        <v>103.41670360192654</v>
      </c>
    </row>
    <row r="677" spans="1:11">
      <c r="A677" s="654" t="s">
        <v>128</v>
      </c>
      <c r="B677" s="651" t="s">
        <v>48</v>
      </c>
      <c r="C677" s="358" t="s">
        <v>135</v>
      </c>
      <c r="D677" s="352"/>
      <c r="E677" s="181"/>
      <c r="F677" s="181"/>
      <c r="G677" s="340"/>
      <c r="H677" s="299"/>
      <c r="I677" s="299"/>
      <c r="J677" s="299"/>
      <c r="K677" s="176"/>
    </row>
    <row r="678" spans="1:11" ht="16.5" customHeight="1">
      <c r="A678" s="655"/>
      <c r="B678" s="652"/>
      <c r="C678" s="367" t="s">
        <v>132</v>
      </c>
      <c r="D678" s="250"/>
      <c r="E678" s="24"/>
      <c r="F678" s="24"/>
      <c r="G678" s="334"/>
      <c r="H678" s="301"/>
      <c r="I678" s="301"/>
      <c r="J678" s="301"/>
      <c r="K678" s="177"/>
    </row>
    <row r="679" spans="1:11" ht="31.5">
      <c r="A679" s="655"/>
      <c r="B679" s="652"/>
      <c r="C679" s="346" t="s">
        <v>344</v>
      </c>
      <c r="D679" s="250">
        <v>100</v>
      </c>
      <c r="E679" s="250">
        <v>100</v>
      </c>
      <c r="F679" s="315">
        <f t="shared" ref="F679:F681" si="109">IF(E679/D679*100&gt;130,130,E679/D679*100)</f>
        <v>100</v>
      </c>
      <c r="G679" s="334" t="s">
        <v>10</v>
      </c>
      <c r="H679" s="301"/>
      <c r="I679" s="301"/>
      <c r="J679" s="301"/>
      <c r="K679" s="177"/>
    </row>
    <row r="680" spans="1:11" ht="31.5">
      <c r="A680" s="655"/>
      <c r="B680" s="652"/>
      <c r="C680" s="368" t="s">
        <v>343</v>
      </c>
      <c r="D680" s="250">
        <v>100</v>
      </c>
      <c r="E680" s="250">
        <v>100</v>
      </c>
      <c r="F680" s="315">
        <f t="shared" si="109"/>
        <v>100</v>
      </c>
      <c r="G680" s="334" t="s">
        <v>10</v>
      </c>
      <c r="H680" s="301"/>
      <c r="I680" s="301"/>
      <c r="J680" s="301"/>
      <c r="K680" s="177"/>
    </row>
    <row r="681" spans="1:11" ht="47.25">
      <c r="A681" s="655"/>
      <c r="B681" s="652"/>
      <c r="C681" s="332" t="s">
        <v>345</v>
      </c>
      <c r="D681" s="250">
        <v>100</v>
      </c>
      <c r="E681" s="250">
        <v>100</v>
      </c>
      <c r="F681" s="315">
        <f t="shared" si="109"/>
        <v>100</v>
      </c>
      <c r="G681" s="334" t="s">
        <v>10</v>
      </c>
      <c r="H681" s="301"/>
      <c r="I681" s="301"/>
      <c r="J681" s="301"/>
      <c r="K681" s="177"/>
    </row>
    <row r="682" spans="1:11" ht="31.5">
      <c r="A682" s="655"/>
      <c r="B682" s="652"/>
      <c r="C682" s="367" t="s">
        <v>133</v>
      </c>
      <c r="D682" s="250"/>
      <c r="E682" s="250"/>
      <c r="F682" s="315"/>
      <c r="G682" s="334"/>
      <c r="H682" s="301"/>
      <c r="I682" s="301"/>
      <c r="J682" s="301"/>
      <c r="K682" s="177"/>
    </row>
    <row r="683" spans="1:11" ht="47.25">
      <c r="A683" s="655"/>
      <c r="B683" s="652"/>
      <c r="C683" s="346" t="s">
        <v>346</v>
      </c>
      <c r="D683" s="250">
        <v>100</v>
      </c>
      <c r="E683" s="250">
        <v>100</v>
      </c>
      <c r="F683" s="315">
        <f t="shared" ref="F683" si="110">IF(E683/D683*100&gt;130,130,E683/D683*100)</f>
        <v>100</v>
      </c>
      <c r="G683" s="334" t="s">
        <v>10</v>
      </c>
      <c r="H683" s="301"/>
      <c r="I683" s="301"/>
      <c r="J683" s="301"/>
      <c r="K683" s="177"/>
    </row>
    <row r="684" spans="1:11" ht="31.5">
      <c r="A684" s="655"/>
      <c r="B684" s="652"/>
      <c r="C684" s="368" t="s">
        <v>134</v>
      </c>
      <c r="D684" s="250"/>
      <c r="E684" s="250"/>
      <c r="F684" s="315"/>
      <c r="G684" s="334"/>
      <c r="H684" s="301"/>
      <c r="I684" s="301"/>
      <c r="J684" s="301"/>
      <c r="K684" s="177"/>
    </row>
    <row r="685" spans="1:11" ht="47.25">
      <c r="A685" s="655"/>
      <c r="B685" s="652"/>
      <c r="C685" s="332" t="s">
        <v>347</v>
      </c>
      <c r="D685" s="250">
        <v>100</v>
      </c>
      <c r="E685" s="250">
        <v>100</v>
      </c>
      <c r="F685" s="315">
        <f t="shared" ref="F685" si="111">IF(E685/D685*100&gt;130,130,E685/D685*100)</f>
        <v>100</v>
      </c>
      <c r="G685" s="334" t="s">
        <v>10</v>
      </c>
      <c r="H685" s="301"/>
      <c r="I685" s="301"/>
      <c r="J685" s="301"/>
      <c r="K685" s="177"/>
    </row>
    <row r="686" spans="1:11">
      <c r="A686" s="655"/>
      <c r="B686" s="652"/>
      <c r="C686" s="367" t="s">
        <v>136</v>
      </c>
      <c r="D686" s="250"/>
      <c r="E686" s="250"/>
      <c r="F686" s="315"/>
      <c r="G686" s="334"/>
      <c r="H686" s="301"/>
      <c r="I686" s="301"/>
      <c r="J686" s="301"/>
      <c r="K686" s="177"/>
    </row>
    <row r="687" spans="1:11" ht="47.25">
      <c r="A687" s="655"/>
      <c r="B687" s="652"/>
      <c r="C687" s="346" t="s">
        <v>319</v>
      </c>
      <c r="D687" s="250">
        <v>100</v>
      </c>
      <c r="E687" s="250">
        <v>96.8</v>
      </c>
      <c r="F687" s="315">
        <f t="shared" ref="F687:F689" si="112">IF(E687/D687*100&gt;130,130,E687/D687*100)</f>
        <v>96.8</v>
      </c>
      <c r="G687" s="334" t="s">
        <v>10</v>
      </c>
      <c r="H687" s="301"/>
      <c r="I687" s="301"/>
      <c r="J687" s="301"/>
      <c r="K687" s="177"/>
    </row>
    <row r="688" spans="1:11" ht="49.5" customHeight="1">
      <c r="A688" s="655"/>
      <c r="B688" s="652"/>
      <c r="C688" s="353" t="s">
        <v>348</v>
      </c>
      <c r="D688" s="250">
        <v>90</v>
      </c>
      <c r="E688" s="250">
        <v>86</v>
      </c>
      <c r="F688" s="315">
        <f t="shared" si="112"/>
        <v>95.555555555555557</v>
      </c>
      <c r="G688" s="334" t="s">
        <v>10</v>
      </c>
      <c r="H688" s="301"/>
      <c r="I688" s="301"/>
      <c r="J688" s="301"/>
      <c r="K688" s="177"/>
    </row>
    <row r="689" spans="1:86" ht="79.5" thickBot="1">
      <c r="A689" s="656"/>
      <c r="B689" s="653"/>
      <c r="C689" s="359" t="s">
        <v>349</v>
      </c>
      <c r="D689" s="355">
        <v>60</v>
      </c>
      <c r="E689" s="355">
        <v>58</v>
      </c>
      <c r="F689" s="313">
        <f t="shared" si="112"/>
        <v>96.666666666666671</v>
      </c>
      <c r="G689" s="338" t="s">
        <v>10</v>
      </c>
      <c r="H689" s="300"/>
      <c r="I689" s="300"/>
      <c r="J689" s="300"/>
      <c r="K689" s="178"/>
    </row>
    <row r="690" spans="1:86" ht="16.5" thickBot="1">
      <c r="A690" s="182"/>
      <c r="B690" s="50" t="s">
        <v>7</v>
      </c>
      <c r="C690" s="369" t="s">
        <v>227</v>
      </c>
      <c r="D690" s="293" t="s">
        <v>11</v>
      </c>
      <c r="E690" s="330" t="s">
        <v>11</v>
      </c>
      <c r="F690" s="293" t="s">
        <v>10</v>
      </c>
      <c r="G690" s="129">
        <f>(SUM(F677:F689))/8</f>
        <v>98.627777777777766</v>
      </c>
      <c r="H690" s="104">
        <v>88</v>
      </c>
      <c r="I690" s="104">
        <v>88</v>
      </c>
      <c r="J690" s="41">
        <f>I690/H690*100</f>
        <v>100</v>
      </c>
      <c r="K690" s="178">
        <f>(J690+G690)/2</f>
        <v>99.313888888888883</v>
      </c>
    </row>
    <row r="691" spans="1:86" ht="18.75" customHeight="1" thickBot="1">
      <c r="A691" s="637" t="s">
        <v>16</v>
      </c>
      <c r="B691" s="638"/>
      <c r="C691" s="638"/>
      <c r="D691" s="638"/>
      <c r="E691" s="638"/>
      <c r="F691" s="638"/>
      <c r="G691" s="638"/>
      <c r="H691" s="102"/>
      <c r="I691" s="102"/>
      <c r="J691" s="102"/>
      <c r="K691" s="242"/>
    </row>
    <row r="692" spans="1:86" s="102" customFormat="1" ht="17.25" customHeight="1">
      <c r="A692" s="648" t="s">
        <v>128</v>
      </c>
      <c r="B692" s="651" t="s">
        <v>124</v>
      </c>
      <c r="C692" s="322" t="s">
        <v>107</v>
      </c>
      <c r="D692" s="22"/>
      <c r="E692" s="23"/>
      <c r="F692" s="181"/>
      <c r="G692" s="22"/>
      <c r="H692" s="145"/>
      <c r="I692" s="145"/>
      <c r="J692" s="146"/>
      <c r="K692" s="341"/>
    </row>
    <row r="693" spans="1:86" s="102" customFormat="1" ht="63">
      <c r="A693" s="649"/>
      <c r="B693" s="652"/>
      <c r="C693" s="7" t="s">
        <v>340</v>
      </c>
      <c r="D693" s="5">
        <v>11</v>
      </c>
      <c r="E693" s="6">
        <v>11.17</v>
      </c>
      <c r="F693" s="486">
        <f>IF(D693/E693*100&gt;130,130,D693/E693*100)</f>
        <v>98.478066248880936</v>
      </c>
      <c r="G693" s="5" t="s">
        <v>6</v>
      </c>
      <c r="H693" s="147"/>
      <c r="I693" s="147"/>
      <c r="J693" s="148"/>
      <c r="K693" s="344"/>
    </row>
    <row r="694" spans="1:86" s="102" customFormat="1" ht="47.25">
      <c r="A694" s="649"/>
      <c r="B694" s="652"/>
      <c r="C694" s="7" t="s">
        <v>378</v>
      </c>
      <c r="D694" s="5">
        <v>100</v>
      </c>
      <c r="E694" s="6">
        <v>93.75</v>
      </c>
      <c r="F694" s="503">
        <f t="shared" ref="F694:F697" si="113">IF(E694/D694*100&gt;130,130,E694/D694*100)</f>
        <v>93.75</v>
      </c>
      <c r="G694" s="5" t="s">
        <v>6</v>
      </c>
      <c r="H694" s="147"/>
      <c r="I694" s="147"/>
      <c r="J694" s="148"/>
      <c r="K694" s="344"/>
    </row>
    <row r="695" spans="1:86" s="102" customFormat="1">
      <c r="A695" s="649"/>
      <c r="B695" s="652"/>
      <c r="C695" s="332" t="s">
        <v>123</v>
      </c>
      <c r="D695" s="5"/>
      <c r="E695" s="6"/>
      <c r="F695" s="503"/>
      <c r="G695" s="5"/>
      <c r="H695" s="147"/>
      <c r="I695" s="147"/>
      <c r="J695" s="148"/>
      <c r="K695" s="344"/>
    </row>
    <row r="696" spans="1:86" s="102" customFormat="1" ht="63">
      <c r="A696" s="649"/>
      <c r="B696" s="652"/>
      <c r="C696" s="353" t="s">
        <v>338</v>
      </c>
      <c r="D696" s="5">
        <v>100</v>
      </c>
      <c r="E696" s="6">
        <v>88.2</v>
      </c>
      <c r="F696" s="486">
        <f t="shared" si="113"/>
        <v>88.2</v>
      </c>
      <c r="G696" s="5" t="s">
        <v>6</v>
      </c>
      <c r="H696" s="147"/>
      <c r="I696" s="147"/>
      <c r="J696" s="148"/>
      <c r="K696" s="344"/>
    </row>
    <row r="697" spans="1:86" s="102" customFormat="1" ht="63">
      <c r="A697" s="649"/>
      <c r="B697" s="652"/>
      <c r="C697" s="353" t="s">
        <v>321</v>
      </c>
      <c r="D697" s="487">
        <v>45</v>
      </c>
      <c r="E697" s="253">
        <v>51.37</v>
      </c>
      <c r="F697" s="486">
        <f t="shared" si="113"/>
        <v>114.15555555555554</v>
      </c>
      <c r="G697" s="5" t="s">
        <v>6</v>
      </c>
      <c r="H697" s="147"/>
      <c r="I697" s="147"/>
      <c r="J697" s="148"/>
      <c r="K697" s="344"/>
    </row>
    <row r="698" spans="1:86" s="102" customFormat="1">
      <c r="A698" s="649"/>
      <c r="B698" s="652"/>
      <c r="C698" s="361" t="s">
        <v>112</v>
      </c>
      <c r="D698" s="487"/>
      <c r="E698" s="253"/>
      <c r="F698" s="486"/>
      <c r="G698" s="5"/>
      <c r="H698" s="147"/>
      <c r="I698" s="147"/>
      <c r="J698" s="148"/>
      <c r="K698" s="344"/>
    </row>
    <row r="699" spans="1:86" s="102" customFormat="1" ht="83.25" customHeight="1" thickBot="1">
      <c r="A699" s="649"/>
      <c r="B699" s="653"/>
      <c r="C699" s="52" t="s">
        <v>341</v>
      </c>
      <c r="D699" s="20">
        <v>95</v>
      </c>
      <c r="E699" s="258">
        <v>83.07</v>
      </c>
      <c r="F699" s="53">
        <f t="shared" ref="F699" si="114">IF(E699/D699*100&gt;130,130,E699/D699*100)</f>
        <v>87.442105263157885</v>
      </c>
      <c r="G699" s="20" t="s">
        <v>6</v>
      </c>
      <c r="H699" s="149"/>
      <c r="I699" s="149"/>
      <c r="J699" s="150"/>
      <c r="K699" s="349"/>
    </row>
    <row r="700" spans="1:86" s="102" customFormat="1" ht="16.5" thickBot="1">
      <c r="A700" s="650"/>
      <c r="B700" s="479" t="s">
        <v>23</v>
      </c>
      <c r="C700" s="101" t="s">
        <v>225</v>
      </c>
      <c r="D700" s="484" t="s">
        <v>11</v>
      </c>
      <c r="E700" s="330" t="s">
        <v>11</v>
      </c>
      <c r="F700" s="484" t="s">
        <v>10</v>
      </c>
      <c r="G700" s="494">
        <f>SUM(F692:F699)/5</f>
        <v>96.405145413518866</v>
      </c>
      <c r="H700" s="150">
        <v>5180</v>
      </c>
      <c r="I700" s="150">
        <v>5222</v>
      </c>
      <c r="J700" s="149">
        <f>I700/H700*100</f>
        <v>100.81081081081081</v>
      </c>
      <c r="K700" s="178">
        <f>(J700+G700)/2</f>
        <v>98.60797811216483</v>
      </c>
    </row>
    <row r="701" spans="1:86">
      <c r="A701" s="648" t="s">
        <v>27</v>
      </c>
      <c r="B701" s="651" t="s">
        <v>105</v>
      </c>
      <c r="C701" s="322" t="s">
        <v>107</v>
      </c>
      <c r="D701" s="173"/>
      <c r="E701" s="174"/>
      <c r="F701" s="174"/>
      <c r="G701" s="175"/>
      <c r="H701" s="34"/>
      <c r="I701" s="34"/>
      <c r="J701" s="38"/>
      <c r="K701" s="176"/>
    </row>
    <row r="702" spans="1:86" ht="50.25" customHeight="1">
      <c r="A702" s="649"/>
      <c r="B702" s="652"/>
      <c r="C702" s="7" t="s">
        <v>325</v>
      </c>
      <c r="D702" s="503">
        <v>8</v>
      </c>
      <c r="E702" s="486">
        <v>8.3000000000000007</v>
      </c>
      <c r="F702" s="486">
        <f>IF(D702/E702*100&gt;130,130,D702/E702*100)</f>
        <v>96.385542168674689</v>
      </c>
      <c r="G702" s="42"/>
      <c r="H702" s="35"/>
      <c r="I702" s="35"/>
      <c r="J702" s="39"/>
      <c r="K702" s="177"/>
    </row>
    <row r="703" spans="1:86" ht="47.25">
      <c r="A703" s="649"/>
      <c r="B703" s="652"/>
      <c r="C703" s="7" t="s">
        <v>326</v>
      </c>
      <c r="D703" s="8">
        <v>90</v>
      </c>
      <c r="E703" s="8">
        <v>90</v>
      </c>
      <c r="F703" s="486">
        <f>IF(E703/D703*100&gt;130,130,E703/D703*100)</f>
        <v>100</v>
      </c>
      <c r="G703" s="44" t="s">
        <v>8</v>
      </c>
      <c r="H703" s="35"/>
      <c r="I703" s="35"/>
      <c r="J703" s="39"/>
      <c r="K703" s="177"/>
    </row>
    <row r="704" spans="1:86" s="135" customFormat="1" ht="15" customHeight="1">
      <c r="A704" s="649"/>
      <c r="B704" s="652"/>
      <c r="C704" s="7" t="s">
        <v>108</v>
      </c>
      <c r="D704" s="13"/>
      <c r="E704" s="12"/>
      <c r="F704" s="1"/>
      <c r="G704" s="14"/>
      <c r="H704" s="35"/>
      <c r="I704" s="35"/>
      <c r="J704" s="39"/>
      <c r="K704" s="323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  <c r="AH704" s="102"/>
      <c r="AI704" s="102"/>
      <c r="AJ704" s="102"/>
      <c r="AK704" s="102"/>
      <c r="AL704" s="102"/>
      <c r="AM704" s="102"/>
      <c r="AN704" s="102"/>
      <c r="AO704" s="102"/>
      <c r="AP704" s="102"/>
      <c r="AQ704" s="102"/>
      <c r="AR704" s="102"/>
      <c r="AS704" s="102"/>
      <c r="AT704" s="102"/>
      <c r="AU704" s="102"/>
      <c r="AV704" s="102"/>
      <c r="AW704" s="102"/>
      <c r="AX704" s="102"/>
      <c r="AY704" s="102"/>
      <c r="AZ704" s="102"/>
      <c r="BA704" s="102"/>
      <c r="BB704" s="102"/>
      <c r="BC704" s="102"/>
      <c r="BD704" s="102"/>
      <c r="BE704" s="102"/>
      <c r="BF704" s="102"/>
      <c r="BG704" s="102"/>
      <c r="BH704" s="102"/>
      <c r="BI704" s="102"/>
      <c r="BJ704" s="102"/>
      <c r="BK704" s="102"/>
      <c r="BL704" s="102"/>
      <c r="BM704" s="102"/>
      <c r="BN704" s="102"/>
      <c r="BO704" s="102"/>
      <c r="BP704" s="102"/>
      <c r="BQ704" s="102"/>
      <c r="BR704" s="102"/>
      <c r="BS704" s="102"/>
      <c r="BT704" s="102"/>
      <c r="BU704" s="102"/>
      <c r="BV704" s="102"/>
      <c r="BW704" s="102"/>
      <c r="BX704" s="102"/>
      <c r="BY704" s="102"/>
      <c r="BZ704" s="102"/>
      <c r="CA704" s="102"/>
      <c r="CB704" s="102"/>
      <c r="CC704" s="102"/>
      <c r="CD704" s="102"/>
      <c r="CE704" s="102"/>
      <c r="CF704" s="102"/>
      <c r="CG704" s="102"/>
      <c r="CH704" s="102"/>
    </row>
    <row r="705" spans="1:86" s="135" customFormat="1" ht="63">
      <c r="A705" s="649"/>
      <c r="B705" s="652"/>
      <c r="C705" s="7" t="s">
        <v>327</v>
      </c>
      <c r="D705" s="14">
        <v>100</v>
      </c>
      <c r="E705" s="9">
        <v>100</v>
      </c>
      <c r="F705" s="486">
        <f>IF(E705/D705*100&gt;130,130,E705/D705*100)</f>
        <v>100</v>
      </c>
      <c r="G705" s="14" t="s">
        <v>8</v>
      </c>
      <c r="H705" s="35"/>
      <c r="I705" s="35"/>
      <c r="J705" s="39"/>
      <c r="K705" s="323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  <c r="AH705" s="102"/>
      <c r="AI705" s="102"/>
      <c r="AJ705" s="102"/>
      <c r="AK705" s="102"/>
      <c r="AL705" s="102"/>
      <c r="AM705" s="102"/>
      <c r="AN705" s="102"/>
      <c r="AO705" s="102"/>
      <c r="AP705" s="102"/>
      <c r="AQ705" s="102"/>
      <c r="AR705" s="102"/>
      <c r="AS705" s="102"/>
      <c r="AT705" s="102"/>
      <c r="AU705" s="102"/>
      <c r="AV705" s="102"/>
      <c r="AW705" s="102"/>
      <c r="AX705" s="102"/>
      <c r="AY705" s="102"/>
      <c r="AZ705" s="102"/>
      <c r="BA705" s="102"/>
      <c r="BB705" s="102"/>
      <c r="BC705" s="102"/>
      <c r="BD705" s="102"/>
      <c r="BE705" s="102"/>
      <c r="BF705" s="102"/>
      <c r="BG705" s="102"/>
      <c r="BH705" s="102"/>
      <c r="BI705" s="102"/>
      <c r="BJ705" s="102"/>
      <c r="BK705" s="102"/>
      <c r="BL705" s="102"/>
      <c r="BM705" s="102"/>
      <c r="BN705" s="102"/>
      <c r="BO705" s="102"/>
      <c r="BP705" s="102"/>
      <c r="BQ705" s="102"/>
      <c r="BR705" s="102"/>
      <c r="BS705" s="102"/>
      <c r="BT705" s="102"/>
      <c r="BU705" s="102"/>
      <c r="BV705" s="102"/>
      <c r="BW705" s="102"/>
      <c r="BX705" s="102"/>
      <c r="BY705" s="102"/>
      <c r="BZ705" s="102"/>
      <c r="CA705" s="102"/>
      <c r="CB705" s="102"/>
      <c r="CC705" s="102"/>
      <c r="CD705" s="102"/>
      <c r="CE705" s="102"/>
      <c r="CF705" s="102"/>
      <c r="CG705" s="102"/>
      <c r="CH705" s="102"/>
    </row>
    <row r="706" spans="1:86" ht="47.25" customHeight="1">
      <c r="A706" s="649"/>
      <c r="B706" s="652"/>
      <c r="C706" s="7" t="s">
        <v>321</v>
      </c>
      <c r="D706" s="8">
        <v>95</v>
      </c>
      <c r="E706" s="1">
        <v>92.7</v>
      </c>
      <c r="F706" s="486">
        <f t="shared" ref="F706" si="115">IF(E706/D706*100&gt;130,130,E706/D706*100)</f>
        <v>97.578947368421055</v>
      </c>
      <c r="G706" s="14" t="s">
        <v>8</v>
      </c>
      <c r="H706" s="35"/>
      <c r="I706" s="35"/>
      <c r="J706" s="39"/>
      <c r="K706" s="177"/>
    </row>
    <row r="707" spans="1:86">
      <c r="A707" s="649"/>
      <c r="B707" s="652"/>
      <c r="C707" s="11" t="s">
        <v>109</v>
      </c>
      <c r="D707" s="8"/>
      <c r="E707" s="10"/>
      <c r="F707" s="486"/>
      <c r="G707" s="14"/>
      <c r="H707" s="35"/>
      <c r="I707" s="35"/>
      <c r="J707" s="39"/>
      <c r="K707" s="177"/>
    </row>
    <row r="708" spans="1:86" ht="95.25" thickBot="1">
      <c r="A708" s="649"/>
      <c r="B708" s="668"/>
      <c r="C708" s="245" t="s">
        <v>328</v>
      </c>
      <c r="D708" s="53">
        <v>99.9</v>
      </c>
      <c r="E708" s="248">
        <v>100</v>
      </c>
      <c r="F708" s="53">
        <f t="shared" ref="F708" si="116">IF(E708/D708*100&gt;130,130,E708/D708*100)</f>
        <v>100.10010010010009</v>
      </c>
      <c r="G708" s="249" t="s">
        <v>8</v>
      </c>
      <c r="H708" s="35"/>
      <c r="I708" s="35"/>
      <c r="J708" s="39"/>
      <c r="K708" s="178"/>
    </row>
    <row r="709" spans="1:86" s="139" customFormat="1" ht="15.75" customHeight="1" thickBot="1">
      <c r="A709" s="650"/>
      <c r="B709" s="50" t="s">
        <v>7</v>
      </c>
      <c r="C709" s="99" t="s">
        <v>225</v>
      </c>
      <c r="D709" s="51" t="s">
        <v>9</v>
      </c>
      <c r="E709" s="113" t="s">
        <v>8</v>
      </c>
      <c r="F709" s="600" t="s">
        <v>8</v>
      </c>
      <c r="G709" s="126">
        <f>(SUM(F701:F708))/5</f>
        <v>98.812917927439159</v>
      </c>
      <c r="H709" s="36">
        <v>4311</v>
      </c>
      <c r="I709" s="36">
        <v>4298</v>
      </c>
      <c r="J709" s="41">
        <f>I709/H709*100</f>
        <v>99.698445836232892</v>
      </c>
      <c r="K709" s="178">
        <f>(J709+G709)/2</f>
        <v>99.255681881836026</v>
      </c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  <c r="AH709" s="102"/>
      <c r="AI709" s="102"/>
      <c r="AJ709" s="102"/>
      <c r="AK709" s="102"/>
      <c r="AL709" s="102"/>
      <c r="AM709" s="102"/>
      <c r="AN709" s="102"/>
      <c r="AO709" s="102"/>
      <c r="AP709" s="102"/>
      <c r="AQ709" s="102"/>
      <c r="AR709" s="102"/>
      <c r="AS709" s="102"/>
      <c r="AT709" s="102"/>
      <c r="AU709" s="102"/>
      <c r="AV709" s="102"/>
      <c r="AW709" s="102"/>
      <c r="AX709" s="102"/>
      <c r="AY709" s="102"/>
      <c r="AZ709" s="102"/>
      <c r="BA709" s="102"/>
      <c r="BB709" s="102"/>
      <c r="BC709" s="102"/>
      <c r="BD709" s="102"/>
      <c r="BE709" s="102"/>
      <c r="BF709" s="102"/>
      <c r="BG709" s="102"/>
      <c r="BH709" s="102"/>
      <c r="BI709" s="102"/>
      <c r="BJ709" s="102"/>
      <c r="BK709" s="102"/>
      <c r="BL709" s="102"/>
      <c r="BM709" s="102"/>
      <c r="BN709" s="102"/>
      <c r="BO709" s="102"/>
      <c r="BP709" s="102"/>
      <c r="BQ709" s="102"/>
      <c r="BR709" s="102"/>
      <c r="BS709" s="102"/>
      <c r="BT709" s="102"/>
      <c r="BU709" s="102"/>
      <c r="BV709" s="102"/>
      <c r="BW709" s="102"/>
      <c r="BX709" s="102"/>
      <c r="BY709" s="102"/>
      <c r="BZ709" s="102"/>
      <c r="CA709" s="102"/>
      <c r="CB709" s="102"/>
      <c r="CC709" s="102"/>
      <c r="CD709" s="102"/>
      <c r="CE709" s="102"/>
      <c r="CF709" s="102"/>
      <c r="CG709" s="102"/>
      <c r="CH709" s="102"/>
    </row>
    <row r="710" spans="1:86" s="135" customFormat="1" ht="15" customHeight="1">
      <c r="A710" s="648" t="s">
        <v>28</v>
      </c>
      <c r="B710" s="651" t="s">
        <v>106</v>
      </c>
      <c r="C710" s="7" t="s">
        <v>107</v>
      </c>
      <c r="D710" s="29"/>
      <c r="E710" s="486"/>
      <c r="F710" s="486"/>
      <c r="G710" s="43"/>
      <c r="H710" s="35"/>
      <c r="I710" s="35"/>
      <c r="J710" s="39"/>
      <c r="K710" s="323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102"/>
      <c r="AJ710" s="102"/>
      <c r="AK710" s="102"/>
      <c r="AL710" s="102"/>
      <c r="AM710" s="102"/>
      <c r="AN710" s="102"/>
      <c r="AO710" s="102"/>
      <c r="AP710" s="102"/>
      <c r="AQ710" s="102"/>
      <c r="AR710" s="102"/>
      <c r="AS710" s="102"/>
      <c r="AT710" s="102"/>
      <c r="AU710" s="102"/>
      <c r="AV710" s="102"/>
      <c r="AW710" s="102"/>
      <c r="AX710" s="102"/>
      <c r="AY710" s="102"/>
      <c r="AZ710" s="102"/>
      <c r="BA710" s="102"/>
      <c r="BB710" s="102"/>
      <c r="BC710" s="102"/>
      <c r="BD710" s="102"/>
      <c r="BE710" s="102"/>
      <c r="BF710" s="102"/>
      <c r="BG710" s="102"/>
      <c r="BH710" s="102"/>
      <c r="BI710" s="102"/>
      <c r="BJ710" s="102"/>
      <c r="BK710" s="102"/>
      <c r="BL710" s="102"/>
      <c r="BM710" s="102"/>
      <c r="BN710" s="102"/>
      <c r="BO710" s="102"/>
      <c r="BP710" s="102"/>
      <c r="BQ710" s="102"/>
      <c r="BR710" s="102"/>
      <c r="BS710" s="102"/>
      <c r="BT710" s="102"/>
      <c r="BU710" s="102"/>
      <c r="BV710" s="102"/>
      <c r="BW710" s="102"/>
      <c r="BX710" s="102"/>
      <c r="BY710" s="102"/>
      <c r="BZ710" s="102"/>
      <c r="CA710" s="102"/>
      <c r="CB710" s="102"/>
      <c r="CC710" s="102"/>
      <c r="CD710" s="102"/>
      <c r="CE710" s="102"/>
      <c r="CF710" s="102"/>
      <c r="CG710" s="102"/>
      <c r="CH710" s="102"/>
    </row>
    <row r="711" spans="1:86" s="135" customFormat="1" ht="63">
      <c r="A711" s="649"/>
      <c r="B711" s="652"/>
      <c r="C711" s="7" t="s">
        <v>329</v>
      </c>
      <c r="D711" s="503">
        <v>7</v>
      </c>
      <c r="E711" s="486">
        <v>6.72</v>
      </c>
      <c r="F711" s="486">
        <f>IF(D711/E711*100&gt;130,130,D711/E711*100)</f>
        <v>104.16666666666667</v>
      </c>
      <c r="G711" s="44" t="s">
        <v>8</v>
      </c>
      <c r="H711" s="35"/>
      <c r="I711" s="35"/>
      <c r="J711" s="39"/>
      <c r="K711" s="323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  <c r="AH711" s="102"/>
      <c r="AI711" s="102"/>
      <c r="AJ711" s="102"/>
      <c r="AK711" s="102"/>
      <c r="AL711" s="102"/>
      <c r="AM711" s="102"/>
      <c r="AN711" s="102"/>
      <c r="AO711" s="102"/>
      <c r="AP711" s="102"/>
      <c r="AQ711" s="102"/>
      <c r="AR711" s="102"/>
      <c r="AS711" s="102"/>
      <c r="AT711" s="102"/>
      <c r="AU711" s="102"/>
      <c r="AV711" s="102"/>
      <c r="AW711" s="102"/>
      <c r="AX711" s="102"/>
      <c r="AY711" s="102"/>
      <c r="AZ711" s="102"/>
      <c r="BA711" s="102"/>
      <c r="BB711" s="102"/>
      <c r="BC711" s="102"/>
      <c r="BD711" s="102"/>
      <c r="BE711" s="102"/>
      <c r="BF711" s="102"/>
      <c r="BG711" s="102"/>
      <c r="BH711" s="102"/>
      <c r="BI711" s="102"/>
      <c r="BJ711" s="102"/>
      <c r="BK711" s="102"/>
      <c r="BL711" s="102"/>
      <c r="BM711" s="102"/>
      <c r="BN711" s="102"/>
      <c r="BO711" s="102"/>
      <c r="BP711" s="102"/>
      <c r="BQ711" s="102"/>
      <c r="BR711" s="102"/>
      <c r="BS711" s="102"/>
      <c r="BT711" s="102"/>
      <c r="BU711" s="102"/>
      <c r="BV711" s="102"/>
      <c r="BW711" s="102"/>
      <c r="BX711" s="102"/>
      <c r="BY711" s="102"/>
      <c r="BZ711" s="102"/>
      <c r="CA711" s="102"/>
      <c r="CB711" s="102"/>
      <c r="CC711" s="102"/>
      <c r="CD711" s="102"/>
      <c r="CE711" s="102"/>
      <c r="CF711" s="102"/>
      <c r="CG711" s="102"/>
      <c r="CH711" s="102"/>
    </row>
    <row r="712" spans="1:86" s="135" customFormat="1" ht="47.25">
      <c r="A712" s="649"/>
      <c r="B712" s="652"/>
      <c r="C712" s="7" t="s">
        <v>326</v>
      </c>
      <c r="D712" s="8">
        <v>70</v>
      </c>
      <c r="E712" s="8">
        <v>70</v>
      </c>
      <c r="F712" s="486">
        <f>IF(E712/D712*100&gt;130,130,E712/D712*100)</f>
        <v>100</v>
      </c>
      <c r="G712" s="44" t="s">
        <v>8</v>
      </c>
      <c r="H712" s="35"/>
      <c r="I712" s="35"/>
      <c r="J712" s="39"/>
      <c r="K712" s="323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  <c r="AH712" s="102"/>
      <c r="AI712" s="102"/>
      <c r="AJ712" s="102"/>
      <c r="AK712" s="102"/>
      <c r="AL712" s="102"/>
      <c r="AM712" s="102"/>
      <c r="AN712" s="102"/>
      <c r="AO712" s="102"/>
      <c r="AP712" s="102"/>
      <c r="AQ712" s="102"/>
      <c r="AR712" s="102"/>
      <c r="AS712" s="102"/>
      <c r="AT712" s="102"/>
      <c r="AU712" s="102"/>
      <c r="AV712" s="102"/>
      <c r="AW712" s="102"/>
      <c r="AX712" s="102"/>
      <c r="AY712" s="102"/>
      <c r="AZ712" s="102"/>
      <c r="BA712" s="102"/>
      <c r="BB712" s="102"/>
      <c r="BC712" s="102"/>
      <c r="BD712" s="102"/>
      <c r="BE712" s="102"/>
      <c r="BF712" s="102"/>
      <c r="BG712" s="102"/>
      <c r="BH712" s="102"/>
      <c r="BI712" s="102"/>
      <c r="BJ712" s="102"/>
      <c r="BK712" s="102"/>
      <c r="BL712" s="102"/>
      <c r="BM712" s="102"/>
      <c r="BN712" s="102"/>
      <c r="BO712" s="102"/>
      <c r="BP712" s="102"/>
      <c r="BQ712" s="102"/>
      <c r="BR712" s="102"/>
      <c r="BS712" s="102"/>
      <c r="BT712" s="102"/>
      <c r="BU712" s="102"/>
      <c r="BV712" s="102"/>
      <c r="BW712" s="102"/>
      <c r="BX712" s="102"/>
      <c r="BY712" s="102"/>
      <c r="BZ712" s="102"/>
      <c r="CA712" s="102"/>
      <c r="CB712" s="102"/>
      <c r="CC712" s="102"/>
      <c r="CD712" s="102"/>
      <c r="CE712" s="102"/>
      <c r="CF712" s="102"/>
      <c r="CG712" s="102"/>
      <c r="CH712" s="102"/>
    </row>
    <row r="713" spans="1:86" s="135" customFormat="1" ht="15" customHeight="1">
      <c r="A713" s="649"/>
      <c r="B713" s="652"/>
      <c r="C713" s="7" t="s">
        <v>108</v>
      </c>
      <c r="D713" s="13"/>
      <c r="E713" s="12"/>
      <c r="F713" s="1"/>
      <c r="G713" s="14"/>
      <c r="H713" s="35"/>
      <c r="I713" s="35"/>
      <c r="J713" s="39"/>
      <c r="K713" s="323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  <c r="AH713" s="102"/>
      <c r="AI713" s="102"/>
      <c r="AJ713" s="102"/>
      <c r="AK713" s="102"/>
      <c r="AL713" s="102"/>
      <c r="AM713" s="102"/>
      <c r="AN713" s="102"/>
      <c r="AO713" s="102"/>
      <c r="AP713" s="102"/>
      <c r="AQ713" s="102"/>
      <c r="AR713" s="102"/>
      <c r="AS713" s="102"/>
      <c r="AT713" s="102"/>
      <c r="AU713" s="102"/>
      <c r="AV713" s="102"/>
      <c r="AW713" s="102"/>
      <c r="AX713" s="102"/>
      <c r="AY713" s="102"/>
      <c r="AZ713" s="102"/>
      <c r="BA713" s="102"/>
      <c r="BB713" s="102"/>
      <c r="BC713" s="102"/>
      <c r="BD713" s="102"/>
      <c r="BE713" s="102"/>
      <c r="BF713" s="102"/>
      <c r="BG713" s="102"/>
      <c r="BH713" s="102"/>
      <c r="BI713" s="102"/>
      <c r="BJ713" s="102"/>
      <c r="BK713" s="102"/>
      <c r="BL713" s="102"/>
      <c r="BM713" s="102"/>
      <c r="BN713" s="102"/>
      <c r="BO713" s="102"/>
      <c r="BP713" s="102"/>
      <c r="BQ713" s="102"/>
      <c r="BR713" s="102"/>
      <c r="BS713" s="102"/>
      <c r="BT713" s="102"/>
      <c r="BU713" s="102"/>
      <c r="BV713" s="102"/>
      <c r="BW713" s="102"/>
      <c r="BX713" s="102"/>
      <c r="BY713" s="102"/>
      <c r="BZ713" s="102"/>
      <c r="CA713" s="102"/>
      <c r="CB713" s="102"/>
      <c r="CC713" s="102"/>
      <c r="CD713" s="102"/>
      <c r="CE713" s="102"/>
      <c r="CF713" s="102"/>
      <c r="CG713" s="102"/>
      <c r="CH713" s="102"/>
    </row>
    <row r="714" spans="1:86" s="135" customFormat="1" ht="47.25">
      <c r="A714" s="649"/>
      <c r="B714" s="652"/>
      <c r="C714" s="7" t="s">
        <v>319</v>
      </c>
      <c r="D714" s="14">
        <v>100</v>
      </c>
      <c r="E714" s="9">
        <v>98.3</v>
      </c>
      <c r="F714" s="486">
        <f>IF(E714/D714*100&gt;130,130,E714/D714*100)</f>
        <v>98.3</v>
      </c>
      <c r="G714" s="14" t="s">
        <v>8</v>
      </c>
      <c r="H714" s="35"/>
      <c r="I714" s="35"/>
      <c r="J714" s="39"/>
      <c r="K714" s="323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02"/>
      <c r="AM714" s="102"/>
      <c r="AN714" s="102"/>
      <c r="AO714" s="102"/>
      <c r="AP714" s="102"/>
      <c r="AQ714" s="102"/>
      <c r="AR714" s="102"/>
      <c r="AS714" s="102"/>
      <c r="AT714" s="102"/>
      <c r="AU714" s="102"/>
      <c r="AV714" s="102"/>
      <c r="AW714" s="102"/>
      <c r="AX714" s="102"/>
      <c r="AY714" s="102"/>
      <c r="AZ714" s="102"/>
      <c r="BA714" s="102"/>
      <c r="BB714" s="102"/>
      <c r="BC714" s="102"/>
      <c r="BD714" s="102"/>
      <c r="BE714" s="102"/>
      <c r="BF714" s="102"/>
      <c r="BG714" s="102"/>
      <c r="BH714" s="102"/>
      <c r="BI714" s="102"/>
      <c r="BJ714" s="102"/>
      <c r="BK714" s="102"/>
      <c r="BL714" s="102"/>
      <c r="BM714" s="102"/>
      <c r="BN714" s="102"/>
      <c r="BO714" s="102"/>
      <c r="BP714" s="102"/>
      <c r="BQ714" s="102"/>
      <c r="BR714" s="102"/>
      <c r="BS714" s="102"/>
      <c r="BT714" s="102"/>
      <c r="BU714" s="102"/>
      <c r="BV714" s="102"/>
      <c r="BW714" s="102"/>
      <c r="BX714" s="102"/>
      <c r="BY714" s="102"/>
      <c r="BZ714" s="102"/>
      <c r="CA714" s="102"/>
      <c r="CB714" s="102"/>
      <c r="CC714" s="102"/>
      <c r="CD714" s="102"/>
      <c r="CE714" s="102"/>
      <c r="CF714" s="102"/>
      <c r="CG714" s="102"/>
      <c r="CH714" s="102"/>
    </row>
    <row r="715" spans="1:86" s="135" customFormat="1" ht="45.75" customHeight="1">
      <c r="A715" s="649"/>
      <c r="B715" s="652"/>
      <c r="C715" s="7" t="s">
        <v>321</v>
      </c>
      <c r="D715" s="8">
        <v>95</v>
      </c>
      <c r="E715" s="8">
        <v>92.5</v>
      </c>
      <c r="F715" s="486">
        <f>IF(E715/D715*100&gt;130,130,E715/D715*100)</f>
        <v>97.368421052631575</v>
      </c>
      <c r="G715" s="14" t="s">
        <v>8</v>
      </c>
      <c r="H715" s="35"/>
      <c r="I715" s="35"/>
      <c r="J715" s="39"/>
      <c r="K715" s="323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  <c r="AH715" s="102"/>
      <c r="AI715" s="102"/>
      <c r="AJ715" s="102"/>
      <c r="AK715" s="102"/>
      <c r="AL715" s="102"/>
      <c r="AM715" s="102"/>
      <c r="AN715" s="102"/>
      <c r="AO715" s="102"/>
      <c r="AP715" s="102"/>
      <c r="AQ715" s="102"/>
      <c r="AR715" s="102"/>
      <c r="AS715" s="102"/>
      <c r="AT715" s="102"/>
      <c r="AU715" s="102"/>
      <c r="AV715" s="102"/>
      <c r="AW715" s="102"/>
      <c r="AX715" s="102"/>
      <c r="AY715" s="102"/>
      <c r="AZ715" s="102"/>
      <c r="BA715" s="102"/>
      <c r="BB715" s="102"/>
      <c r="BC715" s="102"/>
      <c r="BD715" s="102"/>
      <c r="BE715" s="102"/>
      <c r="BF715" s="102"/>
      <c r="BG715" s="102"/>
      <c r="BH715" s="102"/>
      <c r="BI715" s="102"/>
      <c r="BJ715" s="102"/>
      <c r="BK715" s="102"/>
      <c r="BL715" s="102"/>
      <c r="BM715" s="102"/>
      <c r="BN715" s="102"/>
      <c r="BO715" s="102"/>
      <c r="BP715" s="102"/>
      <c r="BQ715" s="102"/>
      <c r="BR715" s="102"/>
      <c r="BS715" s="102"/>
      <c r="BT715" s="102"/>
      <c r="BU715" s="102"/>
      <c r="BV715" s="102"/>
      <c r="BW715" s="102"/>
      <c r="BX715" s="102"/>
      <c r="BY715" s="102"/>
      <c r="BZ715" s="102"/>
      <c r="CA715" s="102"/>
      <c r="CB715" s="102"/>
      <c r="CC715" s="102"/>
      <c r="CD715" s="102"/>
      <c r="CE715" s="102"/>
      <c r="CF715" s="102"/>
      <c r="CG715" s="102"/>
      <c r="CH715" s="102"/>
    </row>
    <row r="716" spans="1:86" s="135" customFormat="1">
      <c r="A716" s="649"/>
      <c r="B716" s="652"/>
      <c r="C716" s="11" t="s">
        <v>110</v>
      </c>
      <c r="D716" s="8"/>
      <c r="E716" s="10"/>
      <c r="F716" s="486"/>
      <c r="G716" s="14"/>
      <c r="H716" s="35"/>
      <c r="I716" s="35"/>
      <c r="J716" s="39"/>
      <c r="K716" s="323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  <c r="AH716" s="102"/>
      <c r="AI716" s="102"/>
      <c r="AJ716" s="102"/>
      <c r="AK716" s="102"/>
      <c r="AL716" s="102"/>
      <c r="AM716" s="102"/>
      <c r="AN716" s="102"/>
      <c r="AO716" s="102"/>
      <c r="AP716" s="102"/>
      <c r="AQ716" s="102"/>
      <c r="AR716" s="102"/>
      <c r="AS716" s="102"/>
      <c r="AT716" s="102"/>
      <c r="AU716" s="102"/>
      <c r="AV716" s="102"/>
      <c r="AW716" s="102"/>
      <c r="AX716" s="102"/>
      <c r="AY716" s="102"/>
      <c r="AZ716" s="102"/>
      <c r="BA716" s="102"/>
      <c r="BB716" s="102"/>
      <c r="BC716" s="102"/>
      <c r="BD716" s="102"/>
      <c r="BE716" s="102"/>
      <c r="BF716" s="102"/>
      <c r="BG716" s="102"/>
      <c r="BH716" s="102"/>
      <c r="BI716" s="102"/>
      <c r="BJ716" s="102"/>
      <c r="BK716" s="102"/>
      <c r="BL716" s="102"/>
      <c r="BM716" s="102"/>
      <c r="BN716" s="102"/>
      <c r="BO716" s="102"/>
      <c r="BP716" s="102"/>
      <c r="BQ716" s="102"/>
      <c r="BR716" s="102"/>
      <c r="BS716" s="102"/>
      <c r="BT716" s="102"/>
      <c r="BU716" s="102"/>
      <c r="BV716" s="102"/>
      <c r="BW716" s="102"/>
      <c r="BX716" s="102"/>
      <c r="BY716" s="102"/>
      <c r="BZ716" s="102"/>
      <c r="CA716" s="102"/>
      <c r="CB716" s="102"/>
      <c r="CC716" s="102"/>
      <c r="CD716" s="102"/>
      <c r="CE716" s="102"/>
      <c r="CF716" s="102"/>
      <c r="CG716" s="102"/>
      <c r="CH716" s="102"/>
    </row>
    <row r="717" spans="1:86" s="135" customFormat="1" ht="94.5">
      <c r="A717" s="649"/>
      <c r="B717" s="652"/>
      <c r="C717" s="324" t="s">
        <v>379</v>
      </c>
      <c r="D717" s="14">
        <v>95</v>
      </c>
      <c r="E717" s="24">
        <v>61.7</v>
      </c>
      <c r="F717" s="486">
        <f>IF(E717/D717*100&gt;130,130,E717/D717*100)</f>
        <v>64.94736842105263</v>
      </c>
      <c r="G717" s="14" t="s">
        <v>8</v>
      </c>
      <c r="H717" s="35"/>
      <c r="I717" s="35"/>
      <c r="J717" s="39"/>
      <c r="K717" s="323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  <c r="AH717" s="102"/>
      <c r="AI717" s="102"/>
      <c r="AJ717" s="102"/>
      <c r="AK717" s="102"/>
      <c r="AL717" s="102"/>
      <c r="AM717" s="102"/>
      <c r="AN717" s="102"/>
      <c r="AO717" s="102"/>
      <c r="AP717" s="102"/>
      <c r="AQ717" s="102"/>
      <c r="AR717" s="102"/>
      <c r="AS717" s="102"/>
      <c r="AT717" s="102"/>
      <c r="AU717" s="102"/>
      <c r="AV717" s="102"/>
      <c r="AW717" s="102"/>
      <c r="AX717" s="102"/>
      <c r="AY717" s="102"/>
      <c r="AZ717" s="102"/>
      <c r="BA717" s="102"/>
      <c r="BB717" s="102"/>
      <c r="BC717" s="102"/>
      <c r="BD717" s="102"/>
      <c r="BE717" s="102"/>
      <c r="BF717" s="102"/>
      <c r="BG717" s="102"/>
      <c r="BH717" s="102"/>
      <c r="BI717" s="102"/>
      <c r="BJ717" s="102"/>
      <c r="BK717" s="102"/>
      <c r="BL717" s="102"/>
      <c r="BM717" s="102"/>
      <c r="BN717" s="102"/>
      <c r="BO717" s="102"/>
      <c r="BP717" s="102"/>
      <c r="BQ717" s="102"/>
      <c r="BR717" s="102"/>
      <c r="BS717" s="102"/>
      <c r="BT717" s="102"/>
      <c r="BU717" s="102"/>
      <c r="BV717" s="102"/>
      <c r="BW717" s="102"/>
      <c r="BX717" s="102"/>
      <c r="BY717" s="102"/>
      <c r="BZ717" s="102"/>
      <c r="CA717" s="102"/>
      <c r="CB717" s="102"/>
      <c r="CC717" s="102"/>
      <c r="CD717" s="102"/>
      <c r="CE717" s="102"/>
      <c r="CF717" s="102"/>
      <c r="CG717" s="102"/>
      <c r="CH717" s="102"/>
    </row>
    <row r="718" spans="1:86" s="135" customFormat="1">
      <c r="A718" s="649"/>
      <c r="B718" s="652"/>
      <c r="C718" s="28" t="s">
        <v>423</v>
      </c>
      <c r="D718" s="9"/>
      <c r="E718" s="15"/>
      <c r="F718" s="9"/>
      <c r="G718" s="14"/>
      <c r="H718" s="35"/>
      <c r="I718" s="35"/>
      <c r="J718" s="39"/>
      <c r="K718" s="323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102"/>
      <c r="AR718" s="102"/>
      <c r="AS718" s="102"/>
      <c r="AT718" s="102"/>
      <c r="AU718" s="102"/>
      <c r="AV718" s="102"/>
      <c r="AW718" s="102"/>
      <c r="AX718" s="102"/>
      <c r="AY718" s="102"/>
      <c r="AZ718" s="102"/>
      <c r="BA718" s="102"/>
      <c r="BB718" s="102"/>
      <c r="BC718" s="102"/>
      <c r="BD718" s="102"/>
      <c r="BE718" s="102"/>
      <c r="BF718" s="102"/>
      <c r="BG718" s="102"/>
      <c r="BH718" s="102"/>
      <c r="BI718" s="102"/>
      <c r="BJ718" s="102"/>
      <c r="BK718" s="102"/>
      <c r="BL718" s="102"/>
      <c r="BM718" s="102"/>
      <c r="BN718" s="102"/>
      <c r="BO718" s="102"/>
      <c r="BP718" s="102"/>
      <c r="BQ718" s="102"/>
      <c r="BR718" s="102"/>
      <c r="BS718" s="102"/>
      <c r="BT718" s="102"/>
      <c r="BU718" s="102"/>
      <c r="BV718" s="102"/>
      <c r="BW718" s="102"/>
      <c r="BX718" s="102"/>
      <c r="BY718" s="102"/>
      <c r="BZ718" s="102"/>
      <c r="CA718" s="102"/>
      <c r="CB718" s="102"/>
      <c r="CC718" s="102"/>
      <c r="CD718" s="102"/>
      <c r="CE718" s="102"/>
      <c r="CF718" s="102"/>
      <c r="CG718" s="102"/>
      <c r="CH718" s="102"/>
    </row>
    <row r="719" spans="1:86" s="135" customFormat="1" ht="32.25" thickBot="1">
      <c r="A719" s="649"/>
      <c r="B719" s="653"/>
      <c r="C719" s="81" t="s">
        <v>322</v>
      </c>
      <c r="D719" s="57">
        <v>10</v>
      </c>
      <c r="E719" s="58" t="s">
        <v>467</v>
      </c>
      <c r="F719" s="486">
        <f>IF(D719/E719*100&gt;130,130,D719/E719*100)</f>
        <v>117.64705882352942</v>
      </c>
      <c r="G719" s="249" t="s">
        <v>8</v>
      </c>
      <c r="H719" s="55"/>
      <c r="I719" s="55"/>
      <c r="J719" s="54"/>
      <c r="K719" s="198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  <c r="AH719" s="102"/>
      <c r="AI719" s="102"/>
      <c r="AJ719" s="102"/>
      <c r="AK719" s="102"/>
      <c r="AL719" s="102"/>
      <c r="AM719" s="102"/>
      <c r="AN719" s="102"/>
      <c r="AO719" s="102"/>
      <c r="AP719" s="102"/>
      <c r="AQ719" s="102"/>
      <c r="AR719" s="102"/>
      <c r="AS719" s="102"/>
      <c r="AT719" s="102"/>
      <c r="AU719" s="102"/>
      <c r="AV719" s="102"/>
      <c r="AW719" s="102"/>
      <c r="AX719" s="102"/>
      <c r="AY719" s="102"/>
      <c r="AZ719" s="102"/>
      <c r="BA719" s="102"/>
      <c r="BB719" s="102"/>
      <c r="BC719" s="102"/>
      <c r="BD719" s="102"/>
      <c r="BE719" s="102"/>
      <c r="BF719" s="102"/>
      <c r="BG719" s="102"/>
      <c r="BH719" s="102"/>
      <c r="BI719" s="102"/>
      <c r="BJ719" s="102"/>
      <c r="BK719" s="102"/>
      <c r="BL719" s="102"/>
      <c r="BM719" s="102"/>
      <c r="BN719" s="102"/>
      <c r="BO719" s="102"/>
      <c r="BP719" s="102"/>
      <c r="BQ719" s="102"/>
      <c r="BR719" s="102"/>
      <c r="BS719" s="102"/>
      <c r="BT719" s="102"/>
      <c r="BU719" s="102"/>
      <c r="BV719" s="102"/>
      <c r="BW719" s="102"/>
      <c r="BX719" s="102"/>
      <c r="BY719" s="102"/>
      <c r="BZ719" s="102"/>
      <c r="CA719" s="102"/>
      <c r="CB719" s="102"/>
      <c r="CC719" s="102"/>
      <c r="CD719" s="102"/>
      <c r="CE719" s="102"/>
      <c r="CF719" s="102"/>
      <c r="CG719" s="102"/>
      <c r="CH719" s="102"/>
    </row>
    <row r="720" spans="1:86" s="135" customFormat="1" ht="15.75" customHeight="1" thickBot="1">
      <c r="A720" s="650"/>
      <c r="B720" s="479" t="s">
        <v>7</v>
      </c>
      <c r="C720" s="325" t="s">
        <v>225</v>
      </c>
      <c r="D720" s="484" t="s">
        <v>11</v>
      </c>
      <c r="E720" s="326" t="s">
        <v>11</v>
      </c>
      <c r="F720" s="218" t="s">
        <v>10</v>
      </c>
      <c r="G720" s="114">
        <f>(SUM(F710:F719))/6</f>
        <v>97.07158582731337</v>
      </c>
      <c r="H720" s="55">
        <v>4451</v>
      </c>
      <c r="I720" s="55">
        <v>4441</v>
      </c>
      <c r="J720" s="54">
        <f>I720/H720*100</f>
        <v>99.775331386205352</v>
      </c>
      <c r="K720" s="178">
        <f>(J720+G720)/2</f>
        <v>98.423458606759368</v>
      </c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  <c r="AH720" s="102"/>
      <c r="AI720" s="102"/>
      <c r="AJ720" s="102"/>
      <c r="AK720" s="102"/>
      <c r="AL720" s="102"/>
      <c r="AM720" s="102"/>
      <c r="AN720" s="102"/>
      <c r="AO720" s="102"/>
      <c r="AP720" s="102"/>
      <c r="AQ720" s="102"/>
      <c r="AR720" s="102"/>
      <c r="AS720" s="102"/>
      <c r="AT720" s="102"/>
      <c r="AU720" s="102"/>
      <c r="AV720" s="102"/>
      <c r="AW720" s="102"/>
      <c r="AX720" s="102"/>
      <c r="AY720" s="102"/>
      <c r="AZ720" s="102"/>
      <c r="BA720" s="102"/>
      <c r="BB720" s="102"/>
      <c r="BC720" s="102"/>
      <c r="BD720" s="102"/>
      <c r="BE720" s="102"/>
      <c r="BF720" s="102"/>
      <c r="BG720" s="102"/>
      <c r="BH720" s="102"/>
      <c r="BI720" s="102"/>
      <c r="BJ720" s="102"/>
      <c r="BK720" s="102"/>
      <c r="BL720" s="102"/>
      <c r="BM720" s="102"/>
      <c r="BN720" s="102"/>
      <c r="BO720" s="102"/>
      <c r="BP720" s="102"/>
      <c r="BQ720" s="102"/>
      <c r="BR720" s="102"/>
      <c r="BS720" s="102"/>
      <c r="BT720" s="102"/>
      <c r="BU720" s="102"/>
      <c r="BV720" s="102"/>
      <c r="BW720" s="102"/>
      <c r="BX720" s="102"/>
      <c r="BY720" s="102"/>
      <c r="BZ720" s="102"/>
      <c r="CA720" s="102"/>
      <c r="CB720" s="102"/>
      <c r="CC720" s="102"/>
      <c r="CD720" s="102"/>
      <c r="CE720" s="102"/>
      <c r="CF720" s="102"/>
      <c r="CG720" s="102"/>
      <c r="CH720" s="102"/>
    </row>
    <row r="721" spans="1:86">
      <c r="A721" s="648" t="s">
        <v>125</v>
      </c>
      <c r="B721" s="651" t="s">
        <v>354</v>
      </c>
      <c r="C721" s="7" t="s">
        <v>107</v>
      </c>
      <c r="D721" s="29"/>
      <c r="E721" s="486"/>
      <c r="F721" s="486"/>
      <c r="G721" s="46"/>
      <c r="H721" s="35"/>
      <c r="I721" s="35"/>
      <c r="J721" s="40"/>
      <c r="K721" s="177"/>
    </row>
    <row r="722" spans="1:86" ht="63">
      <c r="A722" s="649"/>
      <c r="B722" s="652"/>
      <c r="C722" s="7" t="s">
        <v>330</v>
      </c>
      <c r="D722" s="503">
        <v>6</v>
      </c>
      <c r="E722" s="486">
        <v>5.58</v>
      </c>
      <c r="F722" s="486">
        <f>IF(D722/E722*100&gt;130,130,D722/E722*100)</f>
        <v>107.5268817204301</v>
      </c>
      <c r="G722" s="45" t="s">
        <v>8</v>
      </c>
      <c r="H722" s="35"/>
      <c r="I722" s="35"/>
      <c r="J722" s="40"/>
      <c r="K722" s="177"/>
    </row>
    <row r="723" spans="1:86" ht="47.25">
      <c r="A723" s="649"/>
      <c r="B723" s="652"/>
      <c r="C723" s="7" t="s">
        <v>331</v>
      </c>
      <c r="D723" s="8">
        <v>60</v>
      </c>
      <c r="E723" s="8">
        <v>60</v>
      </c>
      <c r="F723" s="486">
        <f>IF(E723/D723*100&gt;130,130,E723/D723*100)</f>
        <v>100</v>
      </c>
      <c r="G723" s="47" t="s">
        <v>8</v>
      </c>
      <c r="H723" s="35"/>
      <c r="I723" s="35"/>
      <c r="J723" s="40"/>
      <c r="K723" s="177"/>
    </row>
    <row r="724" spans="1:86">
      <c r="A724" s="649"/>
      <c r="B724" s="652"/>
      <c r="C724" s="7" t="s">
        <v>108</v>
      </c>
      <c r="D724" s="13"/>
      <c r="E724" s="12"/>
      <c r="F724" s="1"/>
      <c r="G724" s="48"/>
      <c r="H724" s="35"/>
      <c r="I724" s="35"/>
      <c r="J724" s="40"/>
      <c r="K724" s="177"/>
    </row>
    <row r="725" spans="1:86" ht="63">
      <c r="A725" s="649"/>
      <c r="B725" s="652"/>
      <c r="C725" s="7" t="s">
        <v>327</v>
      </c>
      <c r="D725" s="14">
        <v>100</v>
      </c>
      <c r="E725" s="9">
        <v>100</v>
      </c>
      <c r="F725" s="486">
        <f t="shared" ref="F725:F726" si="117">IF(E725/D725*100&gt;130,130,E725/D725*100)</f>
        <v>100</v>
      </c>
      <c r="G725" s="45" t="s">
        <v>8</v>
      </c>
      <c r="H725" s="35"/>
      <c r="I725" s="35"/>
      <c r="J725" s="40"/>
      <c r="K725" s="177"/>
    </row>
    <row r="726" spans="1:86" ht="63">
      <c r="A726" s="649"/>
      <c r="B726" s="652"/>
      <c r="C726" s="7" t="s">
        <v>321</v>
      </c>
      <c r="D726" s="8">
        <v>95</v>
      </c>
      <c r="E726" s="1">
        <v>97.1</v>
      </c>
      <c r="F726" s="486">
        <f t="shared" si="117"/>
        <v>102.21052631578947</v>
      </c>
      <c r="G726" s="45" t="s">
        <v>8</v>
      </c>
      <c r="H726" s="35"/>
      <c r="I726" s="35"/>
      <c r="J726" s="40"/>
      <c r="K726" s="177"/>
    </row>
    <row r="727" spans="1:86">
      <c r="A727" s="649"/>
      <c r="B727" s="652"/>
      <c r="C727" s="11" t="s">
        <v>110</v>
      </c>
      <c r="D727" s="8"/>
      <c r="E727" s="10"/>
      <c r="F727" s="486"/>
      <c r="G727" s="45"/>
      <c r="H727" s="35"/>
      <c r="I727" s="35"/>
      <c r="J727" s="40"/>
      <c r="K727" s="177"/>
    </row>
    <row r="728" spans="1:86" ht="47.25" customHeight="1">
      <c r="A728" s="649"/>
      <c r="B728" s="652"/>
      <c r="C728" s="28" t="s">
        <v>324</v>
      </c>
      <c r="D728" s="19">
        <v>98</v>
      </c>
      <c r="E728" s="124" t="s">
        <v>407</v>
      </c>
      <c r="F728" s="486">
        <f t="shared" ref="F728:F730" si="118">IF(E728/D728*100&gt;130,130,E728/D728*100)</f>
        <v>97.653061224489804</v>
      </c>
      <c r="G728" s="49" t="s">
        <v>6</v>
      </c>
      <c r="H728" s="35"/>
      <c r="I728" s="35"/>
      <c r="J728" s="40"/>
      <c r="K728" s="177"/>
    </row>
    <row r="729" spans="1:86" ht="78.75">
      <c r="A729" s="649"/>
      <c r="B729" s="652"/>
      <c r="C729" s="327" t="s">
        <v>332</v>
      </c>
      <c r="D729" s="19">
        <v>90</v>
      </c>
      <c r="E729" s="124" t="s">
        <v>408</v>
      </c>
      <c r="F729" s="486">
        <f t="shared" si="118"/>
        <v>93.444444444444443</v>
      </c>
      <c r="G729" s="49" t="s">
        <v>6</v>
      </c>
      <c r="H729" s="35"/>
      <c r="I729" s="35"/>
      <c r="J729" s="40"/>
      <c r="K729" s="177"/>
    </row>
    <row r="730" spans="1:86" ht="94.5">
      <c r="A730" s="649"/>
      <c r="B730" s="652"/>
      <c r="C730" s="327" t="s">
        <v>333</v>
      </c>
      <c r="D730" s="5">
        <v>80</v>
      </c>
      <c r="E730" s="124" t="s">
        <v>468</v>
      </c>
      <c r="F730" s="486">
        <f t="shared" si="118"/>
        <v>104.875</v>
      </c>
      <c r="G730" s="49" t="s">
        <v>6</v>
      </c>
      <c r="H730" s="35"/>
      <c r="I730" s="35"/>
      <c r="J730" s="40"/>
      <c r="K730" s="177"/>
    </row>
    <row r="731" spans="1:86">
      <c r="A731" s="649"/>
      <c r="B731" s="652"/>
      <c r="C731" s="28" t="s">
        <v>423</v>
      </c>
      <c r="D731" s="9"/>
      <c r="E731" s="15"/>
      <c r="F731" s="9"/>
      <c r="G731" s="5"/>
      <c r="H731" s="35"/>
      <c r="I731" s="35"/>
      <c r="J731" s="40"/>
      <c r="K731" s="177"/>
    </row>
    <row r="732" spans="1:86" ht="32.25" thickBot="1">
      <c r="A732" s="649"/>
      <c r="B732" s="328"/>
      <c r="C732" s="81" t="s">
        <v>323</v>
      </c>
      <c r="D732" s="57">
        <v>7</v>
      </c>
      <c r="E732" s="58" t="s">
        <v>469</v>
      </c>
      <c r="F732" s="53">
        <f>IF(D732/E732*100&gt;130,130,D732/E732*100)</f>
        <v>129.62962962962962</v>
      </c>
      <c r="G732" s="227" t="s">
        <v>6</v>
      </c>
      <c r="H732" s="55"/>
      <c r="I732" s="55"/>
      <c r="J732" s="59"/>
      <c r="K732" s="178"/>
    </row>
    <row r="733" spans="1:86" ht="16.5" thickBot="1">
      <c r="A733" s="650"/>
      <c r="B733" s="50" t="s">
        <v>7</v>
      </c>
      <c r="C733" s="329" t="s">
        <v>225</v>
      </c>
      <c r="D733" s="484" t="s">
        <v>11</v>
      </c>
      <c r="E733" s="330" t="s">
        <v>11</v>
      </c>
      <c r="F733" s="484" t="s">
        <v>10</v>
      </c>
      <c r="G733" s="370">
        <f>SUM(F721:F732)/8</f>
        <v>104.41744291684793</v>
      </c>
      <c r="H733" s="55">
        <v>1456</v>
      </c>
      <c r="I733" s="55">
        <v>1418</v>
      </c>
      <c r="J733" s="59">
        <f>I733/H733*100</f>
        <v>97.390109890109883</v>
      </c>
      <c r="K733" s="178">
        <f>(J733+G733)/2</f>
        <v>100.9037764034789</v>
      </c>
    </row>
    <row r="734" spans="1:86" s="429" customFormat="1" ht="47.25" customHeight="1">
      <c r="A734" s="657" t="s">
        <v>126</v>
      </c>
      <c r="B734" s="645" t="s">
        <v>111</v>
      </c>
      <c r="C734" s="420" t="s">
        <v>358</v>
      </c>
      <c r="D734" s="421">
        <v>100</v>
      </c>
      <c r="E734" s="432">
        <v>100</v>
      </c>
      <c r="F734" s="423">
        <f>IF(E734/D734*100&gt;130,130,E734/D734*100)</f>
        <v>100</v>
      </c>
      <c r="G734" s="424"/>
      <c r="H734" s="425"/>
      <c r="I734" s="425"/>
      <c r="J734" s="426"/>
      <c r="K734" s="427"/>
      <c r="L734" s="428"/>
      <c r="M734" s="428"/>
      <c r="N734" s="428"/>
      <c r="O734" s="428"/>
      <c r="P734" s="428"/>
      <c r="Q734" s="428"/>
      <c r="R734" s="428"/>
      <c r="S734" s="428"/>
      <c r="T734" s="428"/>
      <c r="U734" s="428"/>
      <c r="V734" s="428"/>
      <c r="W734" s="428"/>
      <c r="X734" s="428"/>
      <c r="Y734" s="428"/>
      <c r="Z734" s="428"/>
      <c r="AA734" s="428"/>
      <c r="AB734" s="428"/>
      <c r="AC734" s="428"/>
      <c r="AD734" s="428"/>
      <c r="AE734" s="428"/>
      <c r="AF734" s="428"/>
      <c r="AG734" s="428"/>
      <c r="AH734" s="428"/>
      <c r="AI734" s="428"/>
      <c r="AJ734" s="428"/>
      <c r="AK734" s="428"/>
      <c r="AL734" s="428"/>
      <c r="AM734" s="428"/>
      <c r="AN734" s="428"/>
      <c r="AO734" s="428"/>
      <c r="AP734" s="428"/>
      <c r="AQ734" s="428"/>
      <c r="AR734" s="428"/>
      <c r="AS734" s="428"/>
      <c r="AT734" s="428"/>
      <c r="AU734" s="428"/>
      <c r="AV734" s="428"/>
      <c r="AW734" s="428"/>
      <c r="AX734" s="428"/>
      <c r="AY734" s="428"/>
      <c r="AZ734" s="428"/>
      <c r="BA734" s="428"/>
      <c r="BB734" s="428"/>
      <c r="BC734" s="428"/>
      <c r="BD734" s="428"/>
      <c r="BE734" s="428"/>
      <c r="BF734" s="428"/>
      <c r="BG734" s="428"/>
      <c r="BH734" s="428"/>
      <c r="BI734" s="428"/>
      <c r="BJ734" s="428"/>
      <c r="BK734" s="428"/>
      <c r="BL734" s="428"/>
      <c r="BM734" s="428"/>
      <c r="BN734" s="428"/>
      <c r="BO734" s="428"/>
      <c r="BP734" s="428"/>
      <c r="BQ734" s="428"/>
      <c r="BR734" s="428"/>
      <c r="BS734" s="428"/>
      <c r="BT734" s="428"/>
      <c r="BU734" s="428"/>
      <c r="BV734" s="428"/>
      <c r="BW734" s="428"/>
      <c r="BX734" s="428"/>
      <c r="BY734" s="428"/>
      <c r="BZ734" s="428"/>
      <c r="CA734" s="428"/>
      <c r="CB734" s="428"/>
      <c r="CC734" s="428"/>
      <c r="CD734" s="428"/>
      <c r="CE734" s="428"/>
      <c r="CF734" s="428"/>
      <c r="CG734" s="428"/>
      <c r="CH734" s="428"/>
    </row>
    <row r="735" spans="1:86" s="429" customFormat="1" ht="32.25" customHeight="1">
      <c r="A735" s="658"/>
      <c r="B735" s="646"/>
      <c r="C735" s="430" t="s">
        <v>113</v>
      </c>
      <c r="D735" s="431"/>
      <c r="E735" s="432"/>
      <c r="F735" s="432"/>
      <c r="G735" s="433"/>
      <c r="H735" s="425"/>
      <c r="I735" s="425"/>
      <c r="J735" s="434"/>
      <c r="K735" s="435"/>
      <c r="L735" s="428"/>
      <c r="M735" s="428"/>
      <c r="N735" s="428"/>
      <c r="O735" s="428"/>
      <c r="P735" s="428"/>
      <c r="Q735" s="428"/>
      <c r="R735" s="428"/>
      <c r="S735" s="428"/>
      <c r="T735" s="428"/>
      <c r="U735" s="428"/>
      <c r="V735" s="428"/>
      <c r="W735" s="428"/>
      <c r="X735" s="428"/>
      <c r="Y735" s="428"/>
      <c r="Z735" s="428"/>
      <c r="AA735" s="428"/>
      <c r="AB735" s="428"/>
      <c r="AC735" s="428"/>
      <c r="AD735" s="428"/>
      <c r="AE735" s="428"/>
      <c r="AF735" s="428"/>
      <c r="AG735" s="428"/>
      <c r="AH735" s="428"/>
      <c r="AI735" s="428"/>
      <c r="AJ735" s="428"/>
      <c r="AK735" s="428"/>
      <c r="AL735" s="428"/>
      <c r="AM735" s="428"/>
      <c r="AN735" s="428"/>
      <c r="AO735" s="428"/>
      <c r="AP735" s="428"/>
      <c r="AQ735" s="428"/>
      <c r="AR735" s="428"/>
      <c r="AS735" s="428"/>
      <c r="AT735" s="428"/>
      <c r="AU735" s="428"/>
      <c r="AV735" s="428"/>
      <c r="AW735" s="428"/>
      <c r="AX735" s="428"/>
      <c r="AY735" s="428"/>
      <c r="AZ735" s="428"/>
      <c r="BA735" s="428"/>
      <c r="BB735" s="428"/>
      <c r="BC735" s="428"/>
      <c r="BD735" s="428"/>
      <c r="BE735" s="428"/>
      <c r="BF735" s="428"/>
      <c r="BG735" s="428"/>
      <c r="BH735" s="428"/>
      <c r="BI735" s="428"/>
      <c r="BJ735" s="428"/>
      <c r="BK735" s="428"/>
      <c r="BL735" s="428"/>
      <c r="BM735" s="428"/>
      <c r="BN735" s="428"/>
      <c r="BO735" s="428"/>
      <c r="BP735" s="428"/>
      <c r="BQ735" s="428"/>
      <c r="BR735" s="428"/>
      <c r="BS735" s="428"/>
      <c r="BT735" s="428"/>
      <c r="BU735" s="428"/>
      <c r="BV735" s="428"/>
      <c r="BW735" s="428"/>
      <c r="BX735" s="428"/>
      <c r="BY735" s="428"/>
      <c r="BZ735" s="428"/>
      <c r="CA735" s="428"/>
      <c r="CB735" s="428"/>
      <c r="CC735" s="428"/>
      <c r="CD735" s="428"/>
      <c r="CE735" s="428"/>
      <c r="CF735" s="428"/>
      <c r="CG735" s="428"/>
      <c r="CH735" s="428"/>
    </row>
    <row r="736" spans="1:86" s="429" customFormat="1" ht="63">
      <c r="A736" s="658"/>
      <c r="B736" s="646"/>
      <c r="C736" s="436" t="s">
        <v>359</v>
      </c>
      <c r="D736" s="431">
        <v>50</v>
      </c>
      <c r="E736" s="432">
        <v>48.3</v>
      </c>
      <c r="F736" s="432">
        <f>IF(E736/D736*100&gt;130,130,E736/D736*100)</f>
        <v>96.6</v>
      </c>
      <c r="G736" s="433"/>
      <c r="H736" s="425"/>
      <c r="I736" s="425"/>
      <c r="J736" s="434"/>
      <c r="K736" s="435"/>
      <c r="L736" s="428"/>
      <c r="M736" s="428"/>
      <c r="N736" s="428"/>
      <c r="O736" s="428"/>
      <c r="P736" s="428"/>
      <c r="Q736" s="428"/>
      <c r="R736" s="428"/>
      <c r="S736" s="428"/>
      <c r="T736" s="428"/>
      <c r="U736" s="428"/>
      <c r="V736" s="428"/>
      <c r="W736" s="428"/>
      <c r="X736" s="428"/>
      <c r="Y736" s="428"/>
      <c r="Z736" s="428"/>
      <c r="AA736" s="428"/>
      <c r="AB736" s="428"/>
      <c r="AC736" s="428"/>
      <c r="AD736" s="428"/>
      <c r="AE736" s="428"/>
      <c r="AF736" s="428"/>
      <c r="AG736" s="428"/>
      <c r="AH736" s="428"/>
      <c r="AI736" s="428"/>
      <c r="AJ736" s="428"/>
      <c r="AK736" s="428"/>
      <c r="AL736" s="428"/>
      <c r="AM736" s="428"/>
      <c r="AN736" s="428"/>
      <c r="AO736" s="428"/>
      <c r="AP736" s="428"/>
      <c r="AQ736" s="428"/>
      <c r="AR736" s="428"/>
      <c r="AS736" s="428"/>
      <c r="AT736" s="428"/>
      <c r="AU736" s="428"/>
      <c r="AV736" s="428"/>
      <c r="AW736" s="428"/>
      <c r="AX736" s="428"/>
      <c r="AY736" s="428"/>
      <c r="AZ736" s="428"/>
      <c r="BA736" s="428"/>
      <c r="BB736" s="428"/>
      <c r="BC736" s="428"/>
      <c r="BD736" s="428"/>
      <c r="BE736" s="428"/>
      <c r="BF736" s="428"/>
      <c r="BG736" s="428"/>
      <c r="BH736" s="428"/>
      <c r="BI736" s="428"/>
      <c r="BJ736" s="428"/>
      <c r="BK736" s="428"/>
      <c r="BL736" s="428"/>
      <c r="BM736" s="428"/>
      <c r="BN736" s="428"/>
      <c r="BO736" s="428"/>
      <c r="BP736" s="428"/>
      <c r="BQ736" s="428"/>
      <c r="BR736" s="428"/>
      <c r="BS736" s="428"/>
      <c r="BT736" s="428"/>
      <c r="BU736" s="428"/>
      <c r="BV736" s="428"/>
      <c r="BW736" s="428"/>
      <c r="BX736" s="428"/>
      <c r="BY736" s="428"/>
      <c r="BZ736" s="428"/>
      <c r="CA736" s="428"/>
      <c r="CB736" s="428"/>
      <c r="CC736" s="428"/>
      <c r="CD736" s="428"/>
      <c r="CE736" s="428"/>
      <c r="CF736" s="428"/>
      <c r="CG736" s="428"/>
      <c r="CH736" s="428"/>
    </row>
    <row r="737" spans="1:86" s="429" customFormat="1" ht="31.5" customHeight="1">
      <c r="A737" s="658"/>
      <c r="B737" s="646"/>
      <c r="C737" s="436" t="s">
        <v>362</v>
      </c>
      <c r="D737" s="431"/>
      <c r="E737" s="432"/>
      <c r="F737" s="432"/>
      <c r="G737" s="433" t="s">
        <v>10</v>
      </c>
      <c r="H737" s="425"/>
      <c r="I737" s="425"/>
      <c r="J737" s="434"/>
      <c r="K737" s="435"/>
      <c r="L737" s="428"/>
      <c r="M737" s="428"/>
      <c r="N737" s="428"/>
      <c r="O737" s="428"/>
      <c r="P737" s="428"/>
      <c r="Q737" s="428"/>
      <c r="R737" s="428"/>
      <c r="S737" s="428"/>
      <c r="T737" s="428"/>
      <c r="U737" s="428"/>
      <c r="V737" s="428"/>
      <c r="W737" s="428"/>
      <c r="X737" s="428"/>
      <c r="Y737" s="428"/>
      <c r="Z737" s="428"/>
      <c r="AA737" s="428"/>
      <c r="AB737" s="428"/>
      <c r="AC737" s="428"/>
      <c r="AD737" s="428"/>
      <c r="AE737" s="428"/>
      <c r="AF737" s="428"/>
      <c r="AG737" s="428"/>
      <c r="AH737" s="428"/>
      <c r="AI737" s="428"/>
      <c r="AJ737" s="428"/>
      <c r="AK737" s="428"/>
      <c r="AL737" s="428"/>
      <c r="AM737" s="428"/>
      <c r="AN737" s="428"/>
      <c r="AO737" s="428"/>
      <c r="AP737" s="428"/>
      <c r="AQ737" s="428"/>
      <c r="AR737" s="428"/>
      <c r="AS737" s="428"/>
      <c r="AT737" s="428"/>
      <c r="AU737" s="428"/>
      <c r="AV737" s="428"/>
      <c r="AW737" s="428"/>
      <c r="AX737" s="428"/>
      <c r="AY737" s="428"/>
      <c r="AZ737" s="428"/>
      <c r="BA737" s="428"/>
      <c r="BB737" s="428"/>
      <c r="BC737" s="428"/>
      <c r="BD737" s="428"/>
      <c r="BE737" s="428"/>
      <c r="BF737" s="428"/>
      <c r="BG737" s="428"/>
      <c r="BH737" s="428"/>
      <c r="BI737" s="428"/>
      <c r="BJ737" s="428"/>
      <c r="BK737" s="428"/>
      <c r="BL737" s="428"/>
      <c r="BM737" s="428"/>
      <c r="BN737" s="428"/>
      <c r="BO737" s="428"/>
      <c r="BP737" s="428"/>
      <c r="BQ737" s="428"/>
      <c r="BR737" s="428"/>
      <c r="BS737" s="428"/>
      <c r="BT737" s="428"/>
      <c r="BU737" s="428"/>
      <c r="BV737" s="428"/>
      <c r="BW737" s="428"/>
      <c r="BX737" s="428"/>
      <c r="BY737" s="428"/>
      <c r="BZ737" s="428"/>
      <c r="CA737" s="428"/>
      <c r="CB737" s="428"/>
      <c r="CC737" s="428"/>
      <c r="CD737" s="428"/>
      <c r="CE737" s="428"/>
      <c r="CF737" s="428"/>
      <c r="CG737" s="428"/>
      <c r="CH737" s="428"/>
    </row>
    <row r="738" spans="1:86" s="429" customFormat="1">
      <c r="A738" s="658"/>
      <c r="B738" s="646"/>
      <c r="C738" s="430" t="s">
        <v>114</v>
      </c>
      <c r="D738" s="437"/>
      <c r="E738" s="438"/>
      <c r="F738" s="432"/>
      <c r="G738" s="439"/>
      <c r="H738" s="425"/>
      <c r="I738" s="425"/>
      <c r="J738" s="434"/>
      <c r="K738" s="435"/>
      <c r="L738" s="428"/>
      <c r="M738" s="428"/>
      <c r="N738" s="428"/>
      <c r="O738" s="428"/>
      <c r="P738" s="428"/>
      <c r="Q738" s="428"/>
      <c r="R738" s="428"/>
      <c r="S738" s="428"/>
      <c r="T738" s="428"/>
      <c r="U738" s="428"/>
      <c r="V738" s="428"/>
      <c r="W738" s="428"/>
      <c r="X738" s="428"/>
      <c r="Y738" s="428"/>
      <c r="Z738" s="428"/>
      <c r="AA738" s="428"/>
      <c r="AB738" s="428"/>
      <c r="AC738" s="428"/>
      <c r="AD738" s="428"/>
      <c r="AE738" s="428"/>
      <c r="AF738" s="428"/>
      <c r="AG738" s="428"/>
      <c r="AH738" s="428"/>
      <c r="AI738" s="428"/>
      <c r="AJ738" s="428"/>
      <c r="AK738" s="428"/>
      <c r="AL738" s="428"/>
      <c r="AM738" s="428"/>
      <c r="AN738" s="428"/>
      <c r="AO738" s="428"/>
      <c r="AP738" s="428"/>
      <c r="AQ738" s="428"/>
      <c r="AR738" s="428"/>
      <c r="AS738" s="428"/>
      <c r="AT738" s="428"/>
      <c r="AU738" s="428"/>
      <c r="AV738" s="428"/>
      <c r="AW738" s="428"/>
      <c r="AX738" s="428"/>
      <c r="AY738" s="428"/>
      <c r="AZ738" s="428"/>
      <c r="BA738" s="428"/>
      <c r="BB738" s="428"/>
      <c r="BC738" s="428"/>
      <c r="BD738" s="428"/>
      <c r="BE738" s="428"/>
      <c r="BF738" s="428"/>
      <c r="BG738" s="428"/>
      <c r="BH738" s="428"/>
      <c r="BI738" s="428"/>
      <c r="BJ738" s="428"/>
      <c r="BK738" s="428"/>
      <c r="BL738" s="428"/>
      <c r="BM738" s="428"/>
      <c r="BN738" s="428"/>
      <c r="BO738" s="428"/>
      <c r="BP738" s="428"/>
      <c r="BQ738" s="428"/>
      <c r="BR738" s="428"/>
      <c r="BS738" s="428"/>
      <c r="BT738" s="428"/>
      <c r="BU738" s="428"/>
      <c r="BV738" s="428"/>
      <c r="BW738" s="428"/>
      <c r="BX738" s="428"/>
      <c r="BY738" s="428"/>
      <c r="BZ738" s="428"/>
      <c r="CA738" s="428"/>
      <c r="CB738" s="428"/>
      <c r="CC738" s="428"/>
      <c r="CD738" s="428"/>
      <c r="CE738" s="428"/>
      <c r="CF738" s="428"/>
      <c r="CG738" s="428"/>
      <c r="CH738" s="428"/>
    </row>
    <row r="739" spans="1:86" s="429" customFormat="1">
      <c r="A739" s="658"/>
      <c r="B739" s="646"/>
      <c r="C739" s="430" t="s">
        <v>363</v>
      </c>
      <c r="D739" s="437">
        <v>100</v>
      </c>
      <c r="E739" s="438">
        <v>100</v>
      </c>
      <c r="F739" s="432">
        <f>IF(E739/D739*100&gt;130,130,E739/D739*100)</f>
        <v>100</v>
      </c>
      <c r="G739" s="440" t="s">
        <v>8</v>
      </c>
      <c r="H739" s="425"/>
      <c r="I739" s="425"/>
      <c r="J739" s="434"/>
      <c r="K739" s="435"/>
      <c r="L739" s="428"/>
      <c r="M739" s="428"/>
      <c r="N739" s="428"/>
      <c r="O739" s="428"/>
      <c r="P739" s="428"/>
      <c r="Q739" s="428"/>
      <c r="R739" s="428"/>
      <c r="S739" s="428"/>
      <c r="T739" s="428"/>
      <c r="U739" s="428"/>
      <c r="V739" s="428"/>
      <c r="W739" s="428"/>
      <c r="X739" s="428"/>
      <c r="Y739" s="428"/>
      <c r="Z739" s="428"/>
      <c r="AA739" s="428"/>
      <c r="AB739" s="428"/>
      <c r="AC739" s="428"/>
      <c r="AD739" s="428"/>
      <c r="AE739" s="428"/>
      <c r="AF739" s="428"/>
      <c r="AG739" s="428"/>
      <c r="AH739" s="428"/>
      <c r="AI739" s="428"/>
      <c r="AJ739" s="428"/>
      <c r="AK739" s="428"/>
      <c r="AL739" s="428"/>
      <c r="AM739" s="428"/>
      <c r="AN739" s="428"/>
      <c r="AO739" s="428"/>
      <c r="AP739" s="428"/>
      <c r="AQ739" s="428"/>
      <c r="AR739" s="428"/>
      <c r="AS739" s="428"/>
      <c r="AT739" s="428"/>
      <c r="AU739" s="428"/>
      <c r="AV739" s="428"/>
      <c r="AW739" s="428"/>
      <c r="AX739" s="428"/>
      <c r="AY739" s="428"/>
      <c r="AZ739" s="428"/>
      <c r="BA739" s="428"/>
      <c r="BB739" s="428"/>
      <c r="BC739" s="428"/>
      <c r="BD739" s="428"/>
      <c r="BE739" s="428"/>
      <c r="BF739" s="428"/>
      <c r="BG739" s="428"/>
      <c r="BH739" s="428"/>
      <c r="BI739" s="428"/>
      <c r="BJ739" s="428"/>
      <c r="BK739" s="428"/>
      <c r="BL739" s="428"/>
      <c r="BM739" s="428"/>
      <c r="BN739" s="428"/>
      <c r="BO739" s="428"/>
      <c r="BP739" s="428"/>
      <c r="BQ739" s="428"/>
      <c r="BR739" s="428"/>
      <c r="BS739" s="428"/>
      <c r="BT739" s="428"/>
      <c r="BU739" s="428"/>
      <c r="BV739" s="428"/>
      <c r="BW739" s="428"/>
      <c r="BX739" s="428"/>
      <c r="BY739" s="428"/>
      <c r="BZ739" s="428"/>
      <c r="CA739" s="428"/>
      <c r="CB739" s="428"/>
      <c r="CC739" s="428"/>
      <c r="CD739" s="428"/>
      <c r="CE739" s="428"/>
      <c r="CF739" s="428"/>
      <c r="CG739" s="428"/>
      <c r="CH739" s="428"/>
    </row>
    <row r="740" spans="1:86" s="429" customFormat="1" ht="30.75" customHeight="1">
      <c r="A740" s="658"/>
      <c r="B740" s="646"/>
      <c r="C740" s="430" t="s">
        <v>364</v>
      </c>
      <c r="D740" s="431">
        <v>70</v>
      </c>
      <c r="E740" s="432">
        <v>68.3</v>
      </c>
      <c r="F740" s="432">
        <f>IF(E740/D740*100&gt;130,130,E740/D740*100)</f>
        <v>97.571428571428569</v>
      </c>
      <c r="G740" s="440" t="s">
        <v>8</v>
      </c>
      <c r="H740" s="425"/>
      <c r="I740" s="425"/>
      <c r="J740" s="434"/>
      <c r="K740" s="435"/>
      <c r="L740" s="428"/>
      <c r="M740" s="428"/>
      <c r="N740" s="428"/>
      <c r="O740" s="428"/>
      <c r="P740" s="428"/>
      <c r="Q740" s="428"/>
      <c r="R740" s="428"/>
      <c r="S740" s="428"/>
      <c r="T740" s="428"/>
      <c r="U740" s="428"/>
      <c r="V740" s="428"/>
      <c r="W740" s="428"/>
      <c r="X740" s="428"/>
      <c r="Y740" s="428"/>
      <c r="Z740" s="428"/>
      <c r="AA740" s="428"/>
      <c r="AB740" s="428"/>
      <c r="AC740" s="428"/>
      <c r="AD740" s="428"/>
      <c r="AE740" s="428"/>
      <c r="AF740" s="428"/>
      <c r="AG740" s="428"/>
      <c r="AH740" s="428"/>
      <c r="AI740" s="428"/>
      <c r="AJ740" s="428"/>
      <c r="AK740" s="428"/>
      <c r="AL740" s="428"/>
      <c r="AM740" s="428"/>
      <c r="AN740" s="428"/>
      <c r="AO740" s="428"/>
      <c r="AP740" s="428"/>
      <c r="AQ740" s="428"/>
      <c r="AR740" s="428"/>
      <c r="AS740" s="428"/>
      <c r="AT740" s="428"/>
      <c r="AU740" s="428"/>
      <c r="AV740" s="428"/>
      <c r="AW740" s="428"/>
      <c r="AX740" s="428"/>
      <c r="AY740" s="428"/>
      <c r="AZ740" s="428"/>
      <c r="BA740" s="428"/>
      <c r="BB740" s="428"/>
      <c r="BC740" s="428"/>
      <c r="BD740" s="428"/>
      <c r="BE740" s="428"/>
      <c r="BF740" s="428"/>
      <c r="BG740" s="428"/>
      <c r="BH740" s="428"/>
      <c r="BI740" s="428"/>
      <c r="BJ740" s="428"/>
      <c r="BK740" s="428"/>
      <c r="BL740" s="428"/>
      <c r="BM740" s="428"/>
      <c r="BN740" s="428"/>
      <c r="BO740" s="428"/>
      <c r="BP740" s="428"/>
      <c r="BQ740" s="428"/>
      <c r="BR740" s="428"/>
      <c r="BS740" s="428"/>
      <c r="BT740" s="428"/>
      <c r="BU740" s="428"/>
      <c r="BV740" s="428"/>
      <c r="BW740" s="428"/>
      <c r="BX740" s="428"/>
      <c r="BY740" s="428"/>
      <c r="BZ740" s="428"/>
      <c r="CA740" s="428"/>
      <c r="CB740" s="428"/>
      <c r="CC740" s="428"/>
      <c r="CD740" s="428"/>
      <c r="CE740" s="428"/>
      <c r="CF740" s="428"/>
      <c r="CG740" s="428"/>
      <c r="CH740" s="428"/>
    </row>
    <row r="741" spans="1:86" s="429" customFormat="1">
      <c r="A741" s="658"/>
      <c r="B741" s="646"/>
      <c r="C741" s="441" t="s">
        <v>116</v>
      </c>
      <c r="D741" s="431"/>
      <c r="E741" s="442"/>
      <c r="F741" s="432"/>
      <c r="G741" s="440"/>
      <c r="H741" s="425"/>
      <c r="I741" s="425"/>
      <c r="J741" s="434"/>
      <c r="K741" s="435"/>
      <c r="L741" s="428"/>
      <c r="M741" s="428"/>
      <c r="N741" s="428"/>
      <c r="O741" s="428"/>
      <c r="P741" s="428"/>
      <c r="Q741" s="428"/>
      <c r="R741" s="428"/>
      <c r="S741" s="428"/>
      <c r="T741" s="428"/>
      <c r="U741" s="428"/>
      <c r="V741" s="428"/>
      <c r="W741" s="428"/>
      <c r="X741" s="428"/>
      <c r="Y741" s="428"/>
      <c r="Z741" s="428"/>
      <c r="AA741" s="428"/>
      <c r="AB741" s="428"/>
      <c r="AC741" s="428"/>
      <c r="AD741" s="428"/>
      <c r="AE741" s="428"/>
      <c r="AF741" s="428"/>
      <c r="AG741" s="428"/>
      <c r="AH741" s="428"/>
      <c r="AI741" s="428"/>
      <c r="AJ741" s="428"/>
      <c r="AK741" s="428"/>
      <c r="AL741" s="428"/>
      <c r="AM741" s="428"/>
      <c r="AN741" s="428"/>
      <c r="AO741" s="428"/>
      <c r="AP741" s="428"/>
      <c r="AQ741" s="428"/>
      <c r="AR741" s="428"/>
      <c r="AS741" s="428"/>
      <c r="AT741" s="428"/>
      <c r="AU741" s="428"/>
      <c r="AV741" s="428"/>
      <c r="AW741" s="428"/>
      <c r="AX741" s="428"/>
      <c r="AY741" s="428"/>
      <c r="AZ741" s="428"/>
      <c r="BA741" s="428"/>
      <c r="BB741" s="428"/>
      <c r="BC741" s="428"/>
      <c r="BD741" s="428"/>
      <c r="BE741" s="428"/>
      <c r="BF741" s="428"/>
      <c r="BG741" s="428"/>
      <c r="BH741" s="428"/>
      <c r="BI741" s="428"/>
      <c r="BJ741" s="428"/>
      <c r="BK741" s="428"/>
      <c r="BL741" s="428"/>
      <c r="BM741" s="428"/>
      <c r="BN741" s="428"/>
      <c r="BO741" s="428"/>
      <c r="BP741" s="428"/>
      <c r="BQ741" s="428"/>
      <c r="BR741" s="428"/>
      <c r="BS741" s="428"/>
      <c r="BT741" s="428"/>
      <c r="BU741" s="428"/>
      <c r="BV741" s="428"/>
      <c r="BW741" s="428"/>
      <c r="BX741" s="428"/>
      <c r="BY741" s="428"/>
      <c r="BZ741" s="428"/>
      <c r="CA741" s="428"/>
      <c r="CB741" s="428"/>
      <c r="CC741" s="428"/>
      <c r="CD741" s="428"/>
      <c r="CE741" s="428"/>
      <c r="CF741" s="428"/>
      <c r="CG741" s="428"/>
      <c r="CH741" s="428"/>
    </row>
    <row r="742" spans="1:86" s="429" customFormat="1" ht="31.5">
      <c r="A742" s="658"/>
      <c r="B742" s="646"/>
      <c r="C742" s="436" t="s">
        <v>365</v>
      </c>
      <c r="D742" s="431">
        <v>80</v>
      </c>
      <c r="E742" s="432">
        <v>81.5</v>
      </c>
      <c r="F742" s="432">
        <f>IF(E742/D742*100&gt;130,130,E742/D742*100)</f>
        <v>101.875</v>
      </c>
      <c r="G742" s="433" t="s">
        <v>10</v>
      </c>
      <c r="H742" s="507"/>
      <c r="I742" s="507"/>
      <c r="J742" s="508"/>
      <c r="K742" s="509"/>
      <c r="L742" s="428"/>
      <c r="M742" s="428"/>
      <c r="N742" s="428"/>
      <c r="O742" s="428"/>
      <c r="P742" s="428"/>
      <c r="Q742" s="428"/>
      <c r="R742" s="428"/>
      <c r="S742" s="428"/>
      <c r="T742" s="428"/>
      <c r="U742" s="428"/>
      <c r="V742" s="428"/>
      <c r="W742" s="428"/>
      <c r="X742" s="428"/>
      <c r="Y742" s="428"/>
      <c r="Z742" s="428"/>
      <c r="AA742" s="428"/>
      <c r="AB742" s="428"/>
      <c r="AC742" s="428"/>
      <c r="AD742" s="428"/>
      <c r="AE742" s="428"/>
      <c r="AF742" s="428"/>
      <c r="AG742" s="428"/>
      <c r="AH742" s="428"/>
      <c r="AI742" s="428"/>
      <c r="AJ742" s="428"/>
      <c r="AK742" s="428"/>
      <c r="AL742" s="428"/>
      <c r="AM742" s="428"/>
      <c r="AN742" s="428"/>
      <c r="AO742" s="428"/>
      <c r="AP742" s="428"/>
      <c r="AQ742" s="428"/>
      <c r="AR742" s="428"/>
      <c r="AS742" s="428"/>
      <c r="AT742" s="428"/>
      <c r="AU742" s="428"/>
      <c r="AV742" s="428"/>
      <c r="AW742" s="428"/>
      <c r="AX742" s="428"/>
      <c r="AY742" s="428"/>
      <c r="AZ742" s="428"/>
      <c r="BA742" s="428"/>
      <c r="BB742" s="428"/>
      <c r="BC742" s="428"/>
      <c r="BD742" s="428"/>
      <c r="BE742" s="428"/>
      <c r="BF742" s="428"/>
      <c r="BG742" s="428"/>
      <c r="BH742" s="428"/>
      <c r="BI742" s="428"/>
      <c r="BJ742" s="428"/>
      <c r="BK742" s="428"/>
      <c r="BL742" s="428"/>
      <c r="BM742" s="428"/>
      <c r="BN742" s="428"/>
      <c r="BO742" s="428"/>
      <c r="BP742" s="428"/>
      <c r="BQ742" s="428"/>
      <c r="BR742" s="428"/>
      <c r="BS742" s="428"/>
      <c r="BT742" s="428"/>
      <c r="BU742" s="428"/>
      <c r="BV742" s="428"/>
      <c r="BW742" s="428"/>
      <c r="BX742" s="428"/>
      <c r="BY742" s="428"/>
      <c r="BZ742" s="428"/>
      <c r="CA742" s="428"/>
      <c r="CB742" s="428"/>
      <c r="CC742" s="428"/>
      <c r="CD742" s="428"/>
      <c r="CE742" s="428"/>
      <c r="CF742" s="428"/>
      <c r="CG742" s="428"/>
      <c r="CH742" s="428"/>
    </row>
    <row r="743" spans="1:86" s="429" customFormat="1" ht="79.5" thickBot="1">
      <c r="A743" s="658"/>
      <c r="B743" s="647"/>
      <c r="C743" s="496" t="s">
        <v>380</v>
      </c>
      <c r="D743" s="497">
        <v>30</v>
      </c>
      <c r="E743" s="498">
        <v>36</v>
      </c>
      <c r="F743" s="432">
        <f>IF(E743/D743*100&gt;130,130,E743/D743*100)</f>
        <v>120</v>
      </c>
      <c r="G743" s="433" t="s">
        <v>10</v>
      </c>
      <c r="H743" s="443"/>
      <c r="I743" s="443"/>
      <c r="J743" s="444"/>
      <c r="K743" s="445"/>
      <c r="L743" s="428"/>
      <c r="M743" s="428"/>
      <c r="N743" s="428"/>
      <c r="O743" s="428"/>
      <c r="P743" s="428"/>
      <c r="Q743" s="428"/>
      <c r="R743" s="428"/>
      <c r="S743" s="428"/>
      <c r="T743" s="428"/>
      <c r="U743" s="428"/>
      <c r="V743" s="428"/>
      <c r="W743" s="428"/>
      <c r="X743" s="428"/>
      <c r="Y743" s="428"/>
      <c r="Z743" s="428"/>
      <c r="AA743" s="428"/>
      <c r="AB743" s="428"/>
      <c r="AC743" s="428"/>
      <c r="AD743" s="428"/>
      <c r="AE743" s="428"/>
      <c r="AF743" s="428"/>
      <c r="AG743" s="428"/>
      <c r="AH743" s="428"/>
      <c r="AI743" s="428"/>
      <c r="AJ743" s="428"/>
      <c r="AK743" s="428"/>
      <c r="AL743" s="428"/>
      <c r="AM743" s="428"/>
      <c r="AN743" s="428"/>
      <c r="AO743" s="428"/>
      <c r="AP743" s="428"/>
      <c r="AQ743" s="428"/>
      <c r="AR743" s="428"/>
      <c r="AS743" s="428"/>
      <c r="AT743" s="428"/>
      <c r="AU743" s="428"/>
      <c r="AV743" s="428"/>
      <c r="AW743" s="428"/>
      <c r="AX743" s="428"/>
      <c r="AY743" s="428"/>
      <c r="AZ743" s="428"/>
      <c r="BA743" s="428"/>
      <c r="BB743" s="428"/>
      <c r="BC743" s="428"/>
      <c r="BD743" s="428"/>
      <c r="BE743" s="428"/>
      <c r="BF743" s="428"/>
      <c r="BG743" s="428"/>
      <c r="BH743" s="428"/>
      <c r="BI743" s="428"/>
      <c r="BJ743" s="428"/>
      <c r="BK743" s="428"/>
      <c r="BL743" s="428"/>
      <c r="BM743" s="428"/>
      <c r="BN743" s="428"/>
      <c r="BO743" s="428"/>
      <c r="BP743" s="428"/>
      <c r="BQ743" s="428"/>
      <c r="BR743" s="428"/>
      <c r="BS743" s="428"/>
      <c r="BT743" s="428"/>
      <c r="BU743" s="428"/>
      <c r="BV743" s="428"/>
      <c r="BW743" s="428"/>
      <c r="BX743" s="428"/>
      <c r="BY743" s="428"/>
      <c r="BZ743" s="428"/>
      <c r="CA743" s="428"/>
      <c r="CB743" s="428"/>
      <c r="CC743" s="428"/>
      <c r="CD743" s="428"/>
      <c r="CE743" s="428"/>
      <c r="CF743" s="428"/>
      <c r="CG743" s="428"/>
      <c r="CH743" s="428"/>
    </row>
    <row r="744" spans="1:86" s="429" customFormat="1" ht="16.5" thickBot="1">
      <c r="A744" s="659"/>
      <c r="B744" s="446" t="s">
        <v>7</v>
      </c>
      <c r="C744" s="447" t="s">
        <v>226</v>
      </c>
      <c r="D744" s="448" t="s">
        <v>11</v>
      </c>
      <c r="E744" s="449" t="s">
        <v>11</v>
      </c>
      <c r="F744" s="448" t="s">
        <v>10</v>
      </c>
      <c r="G744" s="450">
        <f>(SUM(F734:F743))/6</f>
        <v>102.67440476190477</v>
      </c>
      <c r="H744" s="451">
        <v>3384</v>
      </c>
      <c r="I744" s="451">
        <v>3304</v>
      </c>
      <c r="J744" s="452">
        <f>I744/H744*100</f>
        <v>97.635933806146568</v>
      </c>
      <c r="K744" s="453">
        <f>(J744+G744)/2</f>
        <v>100.15516928402567</v>
      </c>
      <c r="L744" s="428"/>
      <c r="M744" s="428"/>
      <c r="N744" s="428"/>
      <c r="O744" s="428"/>
      <c r="P744" s="428"/>
      <c r="Q744" s="428"/>
      <c r="R744" s="428"/>
      <c r="S744" s="428"/>
      <c r="T744" s="428"/>
      <c r="U744" s="428"/>
      <c r="V744" s="428"/>
      <c r="W744" s="428"/>
      <c r="X744" s="428"/>
      <c r="Y744" s="428"/>
      <c r="Z744" s="428"/>
      <c r="AA744" s="428"/>
      <c r="AB744" s="428"/>
      <c r="AC744" s="428"/>
      <c r="AD744" s="428"/>
      <c r="AE744" s="428"/>
      <c r="AF744" s="428"/>
      <c r="AG744" s="428"/>
      <c r="AH744" s="428"/>
      <c r="AI744" s="428"/>
      <c r="AJ744" s="428"/>
      <c r="AK744" s="428"/>
      <c r="AL744" s="428"/>
      <c r="AM744" s="428"/>
      <c r="AN744" s="428"/>
      <c r="AO744" s="428"/>
      <c r="AP744" s="428"/>
      <c r="AQ744" s="428"/>
      <c r="AR744" s="428"/>
      <c r="AS744" s="428"/>
      <c r="AT744" s="428"/>
      <c r="AU744" s="428"/>
      <c r="AV744" s="428"/>
      <c r="AW744" s="428"/>
      <c r="AX744" s="428"/>
      <c r="AY744" s="428"/>
      <c r="AZ744" s="428"/>
      <c r="BA744" s="428"/>
      <c r="BB744" s="428"/>
      <c r="BC744" s="428"/>
      <c r="BD744" s="428"/>
      <c r="BE744" s="428"/>
      <c r="BF744" s="428"/>
      <c r="BG744" s="428"/>
      <c r="BH744" s="428"/>
      <c r="BI744" s="428"/>
      <c r="BJ744" s="428"/>
      <c r="BK744" s="428"/>
      <c r="BL744" s="428"/>
      <c r="BM744" s="428"/>
      <c r="BN744" s="428"/>
      <c r="BO744" s="428"/>
      <c r="BP744" s="428"/>
      <c r="BQ744" s="428"/>
      <c r="BR744" s="428"/>
      <c r="BS744" s="428"/>
      <c r="BT744" s="428"/>
      <c r="BU744" s="428"/>
      <c r="BV744" s="428"/>
      <c r="BW744" s="428"/>
      <c r="BX744" s="428"/>
      <c r="BY744" s="428"/>
      <c r="BZ744" s="428"/>
      <c r="CA744" s="428"/>
      <c r="CB744" s="428"/>
      <c r="CC744" s="428"/>
      <c r="CD744" s="428"/>
      <c r="CE744" s="428"/>
      <c r="CF744" s="428"/>
      <c r="CG744" s="428"/>
      <c r="CH744" s="428"/>
    </row>
    <row r="745" spans="1:86" ht="15.75" customHeight="1">
      <c r="A745" s="648" t="s">
        <v>127</v>
      </c>
      <c r="B745" s="651" t="s">
        <v>115</v>
      </c>
      <c r="C745" s="7" t="s">
        <v>117</v>
      </c>
      <c r="D745" s="339"/>
      <c r="E745" s="339"/>
      <c r="F745" s="181"/>
      <c r="G745" s="340"/>
      <c r="H745" s="141"/>
      <c r="I745" s="141"/>
      <c r="J745" s="142"/>
      <c r="K745" s="341"/>
    </row>
    <row r="746" spans="1:86" ht="47.25">
      <c r="A746" s="649"/>
      <c r="B746" s="652"/>
      <c r="C746" s="342" t="s">
        <v>319</v>
      </c>
      <c r="D746" s="343">
        <v>100</v>
      </c>
      <c r="E746" s="343">
        <v>100</v>
      </c>
      <c r="F746" s="1">
        <f t="shared" ref="F746:F747" si="119">IF(E746/D746*100&gt;130,130,E746/D746*100)</f>
        <v>100</v>
      </c>
      <c r="G746" s="336" t="s">
        <v>10</v>
      </c>
      <c r="H746" s="143"/>
      <c r="I746" s="143"/>
      <c r="J746" s="144"/>
      <c r="K746" s="344"/>
    </row>
    <row r="747" spans="1:86" ht="63">
      <c r="A747" s="649"/>
      <c r="B747" s="652"/>
      <c r="C747" s="7" t="s">
        <v>336</v>
      </c>
      <c r="D747" s="343">
        <v>100</v>
      </c>
      <c r="E747" s="343">
        <v>100</v>
      </c>
      <c r="F747" s="345">
        <f t="shared" si="119"/>
        <v>100</v>
      </c>
      <c r="G747" s="336" t="s">
        <v>10</v>
      </c>
      <c r="H747" s="143"/>
      <c r="I747" s="143"/>
      <c r="J747" s="144"/>
      <c r="K747" s="344"/>
    </row>
    <row r="748" spans="1:86" ht="18.75" customHeight="1">
      <c r="A748" s="649"/>
      <c r="B748" s="652"/>
      <c r="C748" s="346" t="s">
        <v>118</v>
      </c>
      <c r="D748" s="343"/>
      <c r="E748" s="347"/>
      <c r="F748" s="24"/>
      <c r="G748" s="334"/>
      <c r="H748" s="143"/>
      <c r="I748" s="143"/>
      <c r="J748" s="144"/>
      <c r="K748" s="344"/>
    </row>
    <row r="749" spans="1:86" ht="47.25">
      <c r="A749" s="649"/>
      <c r="B749" s="652"/>
      <c r="C749" s="332" t="s">
        <v>377</v>
      </c>
      <c r="D749" s="343">
        <v>100</v>
      </c>
      <c r="E749" s="343">
        <v>100</v>
      </c>
      <c r="F749" s="486">
        <f>IF(E749/D749*100&gt;130,130,E749/D749*100)</f>
        <v>100</v>
      </c>
      <c r="G749" s="334" t="s">
        <v>10</v>
      </c>
      <c r="H749" s="143"/>
      <c r="I749" s="143"/>
      <c r="J749" s="144"/>
      <c r="K749" s="344"/>
    </row>
    <row r="750" spans="1:86" ht="48" thickBot="1">
      <c r="A750" s="649"/>
      <c r="B750" s="668"/>
      <c r="C750" s="337" t="s">
        <v>337</v>
      </c>
      <c r="D750" s="348">
        <v>100</v>
      </c>
      <c r="E750" s="348">
        <v>100</v>
      </c>
      <c r="F750" s="53">
        <f>IF(E750/D750*100&gt;130,130,E750/D750*100)</f>
        <v>100</v>
      </c>
      <c r="G750" s="338" t="s">
        <v>10</v>
      </c>
      <c r="H750" s="104"/>
      <c r="I750" s="143"/>
      <c r="J750" s="110"/>
      <c r="K750" s="349"/>
    </row>
    <row r="751" spans="1:86" ht="16.5" thickBot="1">
      <c r="A751" s="650"/>
      <c r="B751" s="111" t="s">
        <v>7</v>
      </c>
      <c r="C751" s="350" t="s">
        <v>226</v>
      </c>
      <c r="D751" s="484" t="s">
        <v>11</v>
      </c>
      <c r="E751" s="330" t="s">
        <v>11</v>
      </c>
      <c r="F751" s="484" t="s">
        <v>10</v>
      </c>
      <c r="G751" s="495">
        <f>(SUM(F745:F750))/4</f>
        <v>100</v>
      </c>
      <c r="H751" s="104">
        <v>2452</v>
      </c>
      <c r="I751" s="118">
        <v>2452</v>
      </c>
      <c r="J751" s="54">
        <f>I751/H751*100</f>
        <v>100</v>
      </c>
      <c r="K751" s="178">
        <f>(J751+G751)/2</f>
        <v>100</v>
      </c>
    </row>
    <row r="752" spans="1:86" ht="94.5">
      <c r="A752" s="649" t="s">
        <v>129</v>
      </c>
      <c r="B752" s="652" t="s">
        <v>417</v>
      </c>
      <c r="C752" s="385" t="s">
        <v>413</v>
      </c>
      <c r="D752" s="371">
        <v>100</v>
      </c>
      <c r="E752" s="524">
        <v>100</v>
      </c>
      <c r="F752" s="596">
        <f>IF(E752/D752*100&gt;130,130,E752/D752*100)</f>
        <v>100</v>
      </c>
      <c r="G752" s="501" t="s">
        <v>10</v>
      </c>
      <c r="H752" s="143"/>
      <c r="I752" s="143"/>
      <c r="J752" s="143"/>
      <c r="K752" s="177"/>
    </row>
    <row r="753" spans="1:11">
      <c r="A753" s="649"/>
      <c r="B753" s="652"/>
      <c r="C753" s="351" t="s">
        <v>119</v>
      </c>
      <c r="D753" s="250"/>
      <c r="E753" s="24"/>
      <c r="F753" s="24"/>
      <c r="G753" s="334"/>
      <c r="H753" s="143"/>
      <c r="I753" s="143"/>
      <c r="J753" s="143"/>
      <c r="K753" s="177"/>
    </row>
    <row r="754" spans="1:11" ht="63">
      <c r="A754" s="649"/>
      <c r="B754" s="652"/>
      <c r="C754" s="351" t="s">
        <v>338</v>
      </c>
      <c r="D754" s="250">
        <v>100</v>
      </c>
      <c r="E754" s="24">
        <v>100</v>
      </c>
      <c r="F754" s="596">
        <f t="shared" ref="F754:F755" si="120">IF(E754/D754*100&gt;130,130,E754/D754*100)</f>
        <v>100</v>
      </c>
      <c r="G754" s="334" t="s">
        <v>10</v>
      </c>
      <c r="H754" s="143"/>
      <c r="I754" s="143"/>
      <c r="J754" s="143"/>
      <c r="K754" s="177"/>
    </row>
    <row r="755" spans="1:11" ht="63">
      <c r="A755" s="649"/>
      <c r="B755" s="652"/>
      <c r="C755" s="353" t="s">
        <v>321</v>
      </c>
      <c r="D755" s="250">
        <v>100</v>
      </c>
      <c r="E755" s="24">
        <v>100</v>
      </c>
      <c r="F755" s="596">
        <f t="shared" si="120"/>
        <v>100</v>
      </c>
      <c r="G755" s="334" t="s">
        <v>10</v>
      </c>
      <c r="H755" s="143"/>
      <c r="I755" s="143"/>
      <c r="J755" s="143"/>
      <c r="K755" s="177"/>
    </row>
    <row r="756" spans="1:11">
      <c r="A756" s="649"/>
      <c r="B756" s="652"/>
      <c r="C756" s="351" t="s">
        <v>414</v>
      </c>
      <c r="D756" s="250"/>
      <c r="E756" s="24"/>
      <c r="F756" s="24"/>
      <c r="G756" s="334"/>
      <c r="H756" s="143"/>
      <c r="I756" s="143"/>
      <c r="J756" s="143"/>
      <c r="K756" s="177"/>
    </row>
    <row r="757" spans="1:11" ht="110.25">
      <c r="A757" s="649"/>
      <c r="B757" s="652"/>
      <c r="C757" s="354" t="s">
        <v>415</v>
      </c>
      <c r="D757" s="250">
        <v>100</v>
      </c>
      <c r="E757" s="24">
        <v>100</v>
      </c>
      <c r="F757" s="596">
        <f t="shared" ref="F757:F758" si="121">IF(E757/D757*100&gt;130,130,E757/D757*100)</f>
        <v>100</v>
      </c>
      <c r="G757" s="334" t="s">
        <v>10</v>
      </c>
      <c r="H757" s="143"/>
      <c r="I757" s="143"/>
      <c r="J757" s="143"/>
      <c r="K757" s="177"/>
    </row>
    <row r="758" spans="1:11" ht="126.75" thickBot="1">
      <c r="A758" s="649"/>
      <c r="B758" s="653"/>
      <c r="C758" s="354" t="s">
        <v>416</v>
      </c>
      <c r="D758" s="355">
        <v>100</v>
      </c>
      <c r="E758" s="131">
        <v>100</v>
      </c>
      <c r="F758" s="596">
        <f t="shared" si="121"/>
        <v>100</v>
      </c>
      <c r="G758" s="338" t="s">
        <v>10</v>
      </c>
      <c r="H758" s="104"/>
      <c r="I758" s="104"/>
      <c r="J758" s="104"/>
      <c r="K758" s="178"/>
    </row>
    <row r="759" spans="1:11" ht="16.5" thickBot="1">
      <c r="A759" s="650"/>
      <c r="B759" s="171" t="s">
        <v>7</v>
      </c>
      <c r="C759" s="356" t="s">
        <v>227</v>
      </c>
      <c r="D759" s="218" t="s">
        <v>11</v>
      </c>
      <c r="E759" s="357" t="s">
        <v>11</v>
      </c>
      <c r="F759" s="218" t="s">
        <v>10</v>
      </c>
      <c r="G759" s="100">
        <f>(SUM(F752:F758))/5</f>
        <v>100</v>
      </c>
      <c r="H759" s="104">
        <v>608</v>
      </c>
      <c r="I759" s="104">
        <v>608</v>
      </c>
      <c r="J759" s="59">
        <f>I759/H759*100</f>
        <v>100</v>
      </c>
      <c r="K759" s="178">
        <f>(J759+G759)/2</f>
        <v>100</v>
      </c>
    </row>
    <row r="760" spans="1:11" ht="78.75" customHeight="1">
      <c r="A760" s="660" t="s">
        <v>209</v>
      </c>
      <c r="B760" s="662" t="s">
        <v>456</v>
      </c>
      <c r="C760" s="581" t="s">
        <v>457</v>
      </c>
      <c r="D760" s="352">
        <v>95</v>
      </c>
      <c r="E760" s="247">
        <v>100</v>
      </c>
      <c r="F760" s="174">
        <f>IF(E760/D760*100&gt;130,130,E760/D760*100)</f>
        <v>105.26315789473684</v>
      </c>
      <c r="G760" s="340" t="s">
        <v>10</v>
      </c>
      <c r="H760" s="639"/>
      <c r="I760" s="639"/>
      <c r="J760" s="639"/>
      <c r="K760" s="642"/>
    </row>
    <row r="761" spans="1:11">
      <c r="A761" s="661"/>
      <c r="B761" s="663"/>
      <c r="C761" s="351" t="s">
        <v>119</v>
      </c>
      <c r="D761" s="250"/>
      <c r="E761" s="24"/>
      <c r="F761" s="24"/>
      <c r="G761" s="334"/>
      <c r="H761" s="640"/>
      <c r="I761" s="640"/>
      <c r="J761" s="640"/>
      <c r="K761" s="643"/>
    </row>
    <row r="762" spans="1:11" ht="63">
      <c r="A762" s="661"/>
      <c r="B762" s="663"/>
      <c r="C762" s="582" t="s">
        <v>327</v>
      </c>
      <c r="D762" s="250">
        <v>100</v>
      </c>
      <c r="E762" s="24">
        <v>100</v>
      </c>
      <c r="F762" s="596">
        <f t="shared" ref="F762:F764" si="122">IF(E762/D762*100&gt;130,130,E762/D762*100)</f>
        <v>100</v>
      </c>
      <c r="G762" s="334" t="s">
        <v>10</v>
      </c>
      <c r="H762" s="640"/>
      <c r="I762" s="640"/>
      <c r="J762" s="640"/>
      <c r="K762" s="643"/>
    </row>
    <row r="763" spans="1:11" ht="67.5" customHeight="1">
      <c r="A763" s="661"/>
      <c r="B763" s="663"/>
      <c r="C763" s="582" t="s">
        <v>458</v>
      </c>
      <c r="D763" s="250">
        <v>100</v>
      </c>
      <c r="E763" s="24">
        <v>100</v>
      </c>
      <c r="F763" s="596">
        <f t="shared" si="122"/>
        <v>100</v>
      </c>
      <c r="G763" s="334" t="s">
        <v>10</v>
      </c>
      <c r="H763" s="640"/>
      <c r="I763" s="640"/>
      <c r="J763" s="640"/>
      <c r="K763" s="643"/>
    </row>
    <row r="764" spans="1:11" ht="61.5" customHeight="1" thickBot="1">
      <c r="A764" s="661"/>
      <c r="B764" s="664"/>
      <c r="C764" s="52" t="s">
        <v>459</v>
      </c>
      <c r="D764" s="355">
        <v>100</v>
      </c>
      <c r="E764" s="131">
        <v>100</v>
      </c>
      <c r="F764" s="53">
        <f t="shared" si="122"/>
        <v>100</v>
      </c>
      <c r="G764" s="338" t="s">
        <v>10</v>
      </c>
      <c r="H764" s="641"/>
      <c r="I764" s="641"/>
      <c r="J764" s="641"/>
      <c r="K764" s="644"/>
    </row>
    <row r="765" spans="1:11" ht="16.5" thickBot="1">
      <c r="A765" s="202"/>
      <c r="B765" s="583" t="s">
        <v>7</v>
      </c>
      <c r="C765" s="584" t="s">
        <v>227</v>
      </c>
      <c r="D765" s="588" t="s">
        <v>11</v>
      </c>
      <c r="E765" s="330" t="s">
        <v>11</v>
      </c>
      <c r="F765" s="588" t="s">
        <v>10</v>
      </c>
      <c r="G765" s="593">
        <f>(SUM(F760:F764))/4</f>
        <v>101.31578947368421</v>
      </c>
      <c r="H765" s="104">
        <v>190</v>
      </c>
      <c r="I765" s="104">
        <v>190</v>
      </c>
      <c r="J765" s="54">
        <f>I765/H765*100</f>
        <v>100</v>
      </c>
      <c r="K765" s="178">
        <f>(J765+G765)/2</f>
        <v>100.65789473684211</v>
      </c>
    </row>
    <row r="766" spans="1:11">
      <c r="A766" s="585"/>
      <c r="B766" s="651" t="s">
        <v>460</v>
      </c>
      <c r="C766" s="354" t="s">
        <v>461</v>
      </c>
      <c r="D766" s="371"/>
      <c r="E766" s="500"/>
      <c r="F766" s="596"/>
      <c r="G766" s="501"/>
      <c r="H766" s="143"/>
      <c r="I766" s="143"/>
      <c r="J766" s="143"/>
      <c r="K766" s="177"/>
    </row>
    <row r="767" spans="1:11" ht="47.25">
      <c r="A767" s="649" t="s">
        <v>129</v>
      </c>
      <c r="B767" s="652"/>
      <c r="C767" s="354" t="s">
        <v>462</v>
      </c>
      <c r="D767" s="250">
        <v>50</v>
      </c>
      <c r="E767" s="24">
        <v>100</v>
      </c>
      <c r="F767" s="596">
        <f t="shared" ref="F767:F769" si="123">IF(E767/D767*100&gt;130,130,E767/D767*100)</f>
        <v>130</v>
      </c>
      <c r="G767" s="501" t="s">
        <v>10</v>
      </c>
      <c r="H767" s="143"/>
      <c r="I767" s="143"/>
      <c r="J767" s="143"/>
      <c r="K767" s="177"/>
    </row>
    <row r="768" spans="1:11" ht="63">
      <c r="A768" s="649"/>
      <c r="B768" s="652"/>
      <c r="C768" s="354" t="s">
        <v>463</v>
      </c>
      <c r="D768" s="250">
        <v>80</v>
      </c>
      <c r="E768" s="24">
        <v>100</v>
      </c>
      <c r="F768" s="596">
        <f t="shared" si="123"/>
        <v>125</v>
      </c>
      <c r="G768" s="501" t="s">
        <v>10</v>
      </c>
      <c r="H768" s="143"/>
      <c r="I768" s="143"/>
      <c r="J768" s="143"/>
      <c r="K768" s="177"/>
    </row>
    <row r="769" spans="1:11" ht="47.25">
      <c r="A769" s="649"/>
      <c r="B769" s="652"/>
      <c r="C769" s="354" t="s">
        <v>464</v>
      </c>
      <c r="D769" s="250">
        <v>100</v>
      </c>
      <c r="E769" s="24">
        <v>100</v>
      </c>
      <c r="F769" s="596">
        <f t="shared" si="123"/>
        <v>100</v>
      </c>
      <c r="G769" s="501" t="s">
        <v>10</v>
      </c>
      <c r="H769" s="143"/>
      <c r="I769" s="143"/>
      <c r="J769" s="143"/>
      <c r="K769" s="177"/>
    </row>
    <row r="770" spans="1:11">
      <c r="A770" s="649"/>
      <c r="B770" s="652"/>
      <c r="C770" s="354" t="s">
        <v>123</v>
      </c>
      <c r="D770" s="250"/>
      <c r="E770" s="24"/>
      <c r="F770" s="1"/>
      <c r="G770" s="501" t="s">
        <v>10</v>
      </c>
      <c r="H770" s="143"/>
      <c r="I770" s="143"/>
      <c r="J770" s="143"/>
      <c r="K770" s="177"/>
    </row>
    <row r="771" spans="1:11" ht="67.5" customHeight="1">
      <c r="A771" s="649"/>
      <c r="B771" s="652"/>
      <c r="C771" s="354" t="s">
        <v>465</v>
      </c>
      <c r="D771" s="250">
        <v>100</v>
      </c>
      <c r="E771" s="24">
        <v>100</v>
      </c>
      <c r="F771" s="596">
        <f t="shared" ref="F771:F772" si="124">IF(E771/D771*100&gt;130,130,E771/D771*100)</f>
        <v>100</v>
      </c>
      <c r="G771" s="501" t="s">
        <v>10</v>
      </c>
      <c r="H771" s="143"/>
      <c r="I771" s="143"/>
      <c r="J771" s="143"/>
      <c r="K771" s="177"/>
    </row>
    <row r="772" spans="1:11" ht="79.5" thickBot="1">
      <c r="A772" s="649"/>
      <c r="B772" s="653"/>
      <c r="C772" s="354" t="s">
        <v>466</v>
      </c>
      <c r="D772" s="355">
        <v>100</v>
      </c>
      <c r="E772" s="131">
        <v>100</v>
      </c>
      <c r="F772" s="53">
        <f t="shared" si="124"/>
        <v>100</v>
      </c>
      <c r="G772" s="338" t="s">
        <v>10</v>
      </c>
      <c r="H772" s="104"/>
      <c r="I772" s="104"/>
      <c r="J772" s="104"/>
      <c r="K772" s="178"/>
    </row>
    <row r="773" spans="1:11" ht="16.5" thickBot="1">
      <c r="A773" s="649"/>
      <c r="B773" s="171" t="s">
        <v>7</v>
      </c>
      <c r="C773" s="356" t="s">
        <v>227</v>
      </c>
      <c r="D773" s="588" t="s">
        <v>11</v>
      </c>
      <c r="E773" s="330" t="s">
        <v>11</v>
      </c>
      <c r="F773" s="588" t="s">
        <v>10</v>
      </c>
      <c r="G773" s="100">
        <f>(SUM(F767:F772))/5</f>
        <v>111</v>
      </c>
      <c r="H773" s="104">
        <v>448</v>
      </c>
      <c r="I773" s="104">
        <v>448</v>
      </c>
      <c r="J773" s="59">
        <f>I773/H773*100</f>
        <v>100</v>
      </c>
      <c r="K773" s="178">
        <f>(J773+G773)/2</f>
        <v>105.5</v>
      </c>
    </row>
    <row r="774" spans="1:11" s="102" customFormat="1" ht="15.75" customHeight="1">
      <c r="A774" s="648" t="s">
        <v>131</v>
      </c>
      <c r="B774" s="651" t="s">
        <v>121</v>
      </c>
      <c r="C774" s="358" t="s">
        <v>120</v>
      </c>
      <c r="D774" s="352"/>
      <c r="E774" s="247"/>
      <c r="F774" s="174"/>
      <c r="G774" s="340"/>
      <c r="H774" s="146"/>
      <c r="I774" s="146"/>
      <c r="J774" s="146"/>
      <c r="K774" s="176"/>
    </row>
    <row r="775" spans="1:11" s="102" customFormat="1" ht="71.25" customHeight="1">
      <c r="A775" s="649"/>
      <c r="B775" s="652"/>
      <c r="C775" s="364" t="s">
        <v>320</v>
      </c>
      <c r="D775" s="250">
        <v>100</v>
      </c>
      <c r="E775" s="365">
        <v>88.2</v>
      </c>
      <c r="F775" s="596">
        <f t="shared" ref="F775" si="125">IF(E775/D775*100&gt;130,130,E775/D775*100)</f>
        <v>88.2</v>
      </c>
      <c r="G775" s="5" t="s">
        <v>6</v>
      </c>
      <c r="H775" s="148"/>
      <c r="I775" s="148"/>
      <c r="J775" s="148"/>
      <c r="K775" s="177"/>
    </row>
    <row r="776" spans="1:11" s="102" customFormat="1">
      <c r="A776" s="649"/>
      <c r="B776" s="652"/>
      <c r="C776" s="7" t="s">
        <v>113</v>
      </c>
      <c r="D776" s="250"/>
      <c r="E776" s="365"/>
      <c r="F776" s="250"/>
      <c r="G776" s="334"/>
      <c r="H776" s="148"/>
      <c r="I776" s="148"/>
      <c r="J776" s="148"/>
      <c r="K776" s="177"/>
    </row>
    <row r="777" spans="1:11" s="102" customFormat="1" ht="63">
      <c r="A777" s="649"/>
      <c r="B777" s="652"/>
      <c r="C777" s="7" t="s">
        <v>340</v>
      </c>
      <c r="D777" s="250">
        <v>11</v>
      </c>
      <c r="E777" s="365">
        <v>11.17</v>
      </c>
      <c r="F777" s="596">
        <f>IF(D777/E777*100&gt;130,130,D777/E777*100)</f>
        <v>98.478066248880936</v>
      </c>
      <c r="G777" s="5" t="s">
        <v>6</v>
      </c>
      <c r="H777" s="148"/>
      <c r="I777" s="148"/>
      <c r="J777" s="148"/>
      <c r="K777" s="177"/>
    </row>
    <row r="778" spans="1:11" s="102" customFormat="1" ht="82.5" customHeight="1" thickBot="1">
      <c r="A778" s="649"/>
      <c r="B778" s="653"/>
      <c r="C778" s="337" t="s">
        <v>393</v>
      </c>
      <c r="D778" s="355">
        <v>100</v>
      </c>
      <c r="E778" s="366">
        <v>93.75</v>
      </c>
      <c r="F778" s="595">
        <f t="shared" ref="F778" si="126">IF(E778/D778*100&gt;130,130,E778/D778*100)</f>
        <v>93.75</v>
      </c>
      <c r="G778" s="20" t="s">
        <v>6</v>
      </c>
      <c r="H778" s="150"/>
      <c r="I778" s="150"/>
      <c r="J778" s="150"/>
      <c r="K778" s="178"/>
    </row>
    <row r="779" spans="1:11" s="102" customFormat="1" ht="16.5" thickBot="1">
      <c r="A779" s="650"/>
      <c r="B779" s="586" t="s">
        <v>23</v>
      </c>
      <c r="C779" s="101" t="s">
        <v>225</v>
      </c>
      <c r="D779" s="588" t="s">
        <v>11</v>
      </c>
      <c r="E779" s="330" t="s">
        <v>11</v>
      </c>
      <c r="F779" s="588" t="s">
        <v>10</v>
      </c>
      <c r="G779" s="494">
        <f>SUM(F774:F778)/3</f>
        <v>93.476022082960313</v>
      </c>
      <c r="H779" s="150">
        <v>5180</v>
      </c>
      <c r="I779" s="150">
        <v>5222</v>
      </c>
      <c r="J779" s="150">
        <f>I779/H779*100</f>
        <v>100.81081081081081</v>
      </c>
      <c r="K779" s="178">
        <f>(J779+G779)/2</f>
        <v>97.143416446885567</v>
      </c>
    </row>
    <row r="780" spans="1:11" ht="15.75" customHeight="1">
      <c r="A780" s="654" t="s">
        <v>128</v>
      </c>
      <c r="B780" s="651" t="s">
        <v>48</v>
      </c>
      <c r="C780" s="358" t="s">
        <v>135</v>
      </c>
      <c r="D780" s="352"/>
      <c r="E780" s="181"/>
      <c r="F780" s="181"/>
      <c r="G780" s="340"/>
      <c r="H780" s="589"/>
      <c r="I780" s="589"/>
      <c r="J780" s="589"/>
      <c r="K780" s="176"/>
    </row>
    <row r="781" spans="1:11" ht="16.5" customHeight="1">
      <c r="A781" s="655"/>
      <c r="B781" s="652"/>
      <c r="C781" s="367" t="s">
        <v>132</v>
      </c>
      <c r="D781" s="250"/>
      <c r="E781" s="24"/>
      <c r="F781" s="24"/>
      <c r="G781" s="334"/>
      <c r="H781" s="591"/>
      <c r="I781" s="591"/>
      <c r="J781" s="591"/>
      <c r="K781" s="177"/>
    </row>
    <row r="782" spans="1:11" ht="31.5">
      <c r="A782" s="655"/>
      <c r="B782" s="652"/>
      <c r="C782" s="346" t="s">
        <v>344</v>
      </c>
      <c r="D782" s="250">
        <v>0</v>
      </c>
      <c r="E782" s="24">
        <v>0</v>
      </c>
      <c r="F782" s="596">
        <v>100</v>
      </c>
      <c r="G782" s="334" t="s">
        <v>10</v>
      </c>
      <c r="H782" s="591"/>
      <c r="I782" s="591"/>
      <c r="J782" s="591"/>
      <c r="K782" s="177"/>
    </row>
    <row r="783" spans="1:11" ht="31.5">
      <c r="A783" s="655"/>
      <c r="B783" s="652"/>
      <c r="C783" s="368" t="s">
        <v>343</v>
      </c>
      <c r="D783" s="250">
        <v>0</v>
      </c>
      <c r="E783" s="24">
        <v>0</v>
      </c>
      <c r="F783" s="596">
        <v>100</v>
      </c>
      <c r="G783" s="334" t="s">
        <v>10</v>
      </c>
      <c r="H783" s="591"/>
      <c r="I783" s="591"/>
      <c r="J783" s="591"/>
      <c r="K783" s="177"/>
    </row>
    <row r="784" spans="1:11" ht="47.25">
      <c r="A784" s="655"/>
      <c r="B784" s="652"/>
      <c r="C784" s="332" t="s">
        <v>345</v>
      </c>
      <c r="D784" s="24" t="s">
        <v>471</v>
      </c>
      <c r="E784" s="24" t="s">
        <v>471</v>
      </c>
      <c r="F784" s="24">
        <v>0</v>
      </c>
      <c r="G784" s="334" t="s">
        <v>10</v>
      </c>
      <c r="H784" s="591"/>
      <c r="I784" s="591"/>
      <c r="J784" s="591"/>
      <c r="K784" s="177"/>
    </row>
    <row r="785" spans="1:11" ht="31.5">
      <c r="A785" s="655"/>
      <c r="B785" s="652"/>
      <c r="C785" s="367" t="s">
        <v>133</v>
      </c>
      <c r="D785" s="250"/>
      <c r="E785" s="24"/>
      <c r="F785" s="596"/>
      <c r="G785" s="334"/>
      <c r="H785" s="591"/>
      <c r="I785" s="591"/>
      <c r="J785" s="591"/>
      <c r="K785" s="177"/>
    </row>
    <row r="786" spans="1:11" ht="47.25">
      <c r="A786" s="655"/>
      <c r="B786" s="652"/>
      <c r="C786" s="346" t="s">
        <v>346</v>
      </c>
      <c r="D786" s="250">
        <v>0</v>
      </c>
      <c r="E786" s="24">
        <v>0</v>
      </c>
      <c r="F786" s="596">
        <v>100</v>
      </c>
      <c r="G786" s="334" t="s">
        <v>10</v>
      </c>
      <c r="H786" s="591"/>
      <c r="I786" s="591"/>
      <c r="J786" s="591"/>
      <c r="K786" s="177"/>
    </row>
    <row r="787" spans="1:11" ht="31.5">
      <c r="A787" s="655"/>
      <c r="B787" s="652"/>
      <c r="C787" s="368" t="s">
        <v>134</v>
      </c>
      <c r="D787" s="250"/>
      <c r="E787" s="24"/>
      <c r="F787" s="596"/>
      <c r="G787" s="334"/>
      <c r="H787" s="591"/>
      <c r="I787" s="591"/>
      <c r="J787" s="591"/>
      <c r="K787" s="177"/>
    </row>
    <row r="788" spans="1:11" ht="47.25">
      <c r="A788" s="655"/>
      <c r="B788" s="652"/>
      <c r="C788" s="332" t="s">
        <v>347</v>
      </c>
      <c r="D788" s="250">
        <v>100</v>
      </c>
      <c r="E788" s="24">
        <v>80</v>
      </c>
      <c r="F788" s="596">
        <f t="shared" ref="F788" si="127">IF(E788/D788*100&gt;130,130,E788/D788*100)</f>
        <v>80</v>
      </c>
      <c r="G788" s="334" t="s">
        <v>10</v>
      </c>
      <c r="H788" s="591"/>
      <c r="I788" s="591"/>
      <c r="J788" s="591"/>
      <c r="K788" s="177"/>
    </row>
    <row r="789" spans="1:11">
      <c r="A789" s="655"/>
      <c r="B789" s="652"/>
      <c r="C789" s="367" t="s">
        <v>136</v>
      </c>
      <c r="D789" s="250"/>
      <c r="E789" s="24"/>
      <c r="F789" s="596"/>
      <c r="G789" s="334"/>
      <c r="H789" s="591"/>
      <c r="I789" s="591"/>
      <c r="J789" s="591"/>
      <c r="K789" s="177"/>
    </row>
    <row r="790" spans="1:11" ht="47.25" customHeight="1">
      <c r="A790" s="655"/>
      <c r="B790" s="652"/>
      <c r="C790" s="346" t="s">
        <v>319</v>
      </c>
      <c r="D790" s="250">
        <v>100</v>
      </c>
      <c r="E790" s="24">
        <v>100</v>
      </c>
      <c r="F790" s="596">
        <f t="shared" ref="F790:F792" si="128">IF(E790/D790*100&gt;130,130,E790/D790*100)</f>
        <v>100</v>
      </c>
      <c r="G790" s="334" t="s">
        <v>10</v>
      </c>
      <c r="H790" s="591"/>
      <c r="I790" s="591"/>
      <c r="J790" s="591"/>
      <c r="K790" s="177"/>
    </row>
    <row r="791" spans="1:11" ht="49.5" customHeight="1">
      <c r="A791" s="655"/>
      <c r="B791" s="652"/>
      <c r="C791" s="353" t="s">
        <v>348</v>
      </c>
      <c r="D791" s="250">
        <v>90</v>
      </c>
      <c r="E791" s="24">
        <v>63</v>
      </c>
      <c r="F791" s="596">
        <f t="shared" si="128"/>
        <v>70</v>
      </c>
      <c r="G791" s="334" t="s">
        <v>10</v>
      </c>
      <c r="H791" s="591"/>
      <c r="I791" s="591"/>
      <c r="J791" s="591"/>
      <c r="K791" s="177"/>
    </row>
    <row r="792" spans="1:11" ht="101.25" customHeight="1" thickBot="1">
      <c r="A792" s="656"/>
      <c r="B792" s="653"/>
      <c r="C792" s="359" t="s">
        <v>349</v>
      </c>
      <c r="D792" s="355">
        <v>60</v>
      </c>
      <c r="E792" s="131">
        <v>83</v>
      </c>
      <c r="F792" s="595">
        <f t="shared" si="128"/>
        <v>130</v>
      </c>
      <c r="G792" s="338" t="s">
        <v>10</v>
      </c>
      <c r="H792" s="590"/>
      <c r="I792" s="590"/>
      <c r="J792" s="590"/>
      <c r="K792" s="178"/>
    </row>
    <row r="793" spans="1:11" ht="16.5" thickBot="1">
      <c r="A793" s="182"/>
      <c r="B793" s="50" t="s">
        <v>7</v>
      </c>
      <c r="C793" s="369" t="s">
        <v>227</v>
      </c>
      <c r="D793" s="588" t="s">
        <v>11</v>
      </c>
      <c r="E793" s="330" t="s">
        <v>11</v>
      </c>
      <c r="F793" s="588" t="s">
        <v>10</v>
      </c>
      <c r="G793" s="494">
        <f>(SUM(F780:F792))/7</f>
        <v>97.142857142857139</v>
      </c>
      <c r="H793" s="104">
        <v>51</v>
      </c>
      <c r="I793" s="104">
        <v>51</v>
      </c>
      <c r="J793" s="41">
        <f>I793/H793*100</f>
        <v>100</v>
      </c>
      <c r="K793" s="178">
        <f>(J793+G793)/2</f>
        <v>98.571428571428569</v>
      </c>
    </row>
    <row r="794" spans="1:11" s="102" customFormat="1" ht="9" customHeight="1">
      <c r="A794" s="163"/>
      <c r="B794" s="184"/>
      <c r="C794" s="372"/>
      <c r="D794" s="373"/>
      <c r="E794" s="187"/>
      <c r="F794" s="374"/>
      <c r="G794" s="375"/>
      <c r="H794" s="186"/>
      <c r="I794" s="186"/>
      <c r="J794" s="185"/>
      <c r="K794" s="376"/>
    </row>
    <row r="795" spans="1:11" ht="13.5" customHeight="1" thickBot="1">
      <c r="A795" s="843" t="s">
        <v>31</v>
      </c>
      <c r="B795" s="844"/>
      <c r="C795" s="844"/>
      <c r="D795" s="844"/>
      <c r="E795" s="844"/>
      <c r="F795" s="844"/>
      <c r="G795" s="844"/>
      <c r="H795" s="102"/>
      <c r="I795" s="102"/>
      <c r="J795" s="102"/>
      <c r="K795" s="242"/>
    </row>
    <row r="796" spans="1:11" ht="51.75" customHeight="1">
      <c r="A796" s="648" t="s">
        <v>165</v>
      </c>
      <c r="B796" s="651" t="s">
        <v>137</v>
      </c>
      <c r="C796" s="377" t="s">
        <v>173</v>
      </c>
      <c r="D796" s="488">
        <v>558</v>
      </c>
      <c r="E796" s="97">
        <v>662</v>
      </c>
      <c r="F796" s="486">
        <f t="shared" ref="F796:F798" si="129">IF(E796/D796*100&gt;130,130,E796/D796*100)</f>
        <v>118.63799283154121</v>
      </c>
      <c r="G796" s="488" t="s">
        <v>6</v>
      </c>
      <c r="H796" s="639"/>
      <c r="I796" s="724"/>
      <c r="J796" s="699"/>
      <c r="K796" s="642"/>
    </row>
    <row r="797" spans="1:11" ht="70.5" customHeight="1">
      <c r="A797" s="649"/>
      <c r="B797" s="652"/>
      <c r="C797" s="378" t="s">
        <v>174</v>
      </c>
      <c r="D797" s="5">
        <v>10</v>
      </c>
      <c r="E797" s="5">
        <v>11</v>
      </c>
      <c r="F797" s="486">
        <f t="shared" si="129"/>
        <v>110.00000000000001</v>
      </c>
      <c r="G797" s="5" t="s">
        <v>6</v>
      </c>
      <c r="H797" s="640"/>
      <c r="I797" s="725"/>
      <c r="J797" s="700"/>
      <c r="K797" s="643"/>
    </row>
    <row r="798" spans="1:11" ht="48" customHeight="1" thickBot="1">
      <c r="A798" s="649"/>
      <c r="B798" s="653"/>
      <c r="C798" s="378" t="s">
        <v>175</v>
      </c>
      <c r="D798" s="21">
        <v>79.3</v>
      </c>
      <c r="E798" s="21">
        <v>78.8</v>
      </c>
      <c r="F798" s="53">
        <f t="shared" si="129"/>
        <v>99.369482976040359</v>
      </c>
      <c r="G798" s="20" t="s">
        <v>6</v>
      </c>
      <c r="H798" s="641"/>
      <c r="I798" s="726"/>
      <c r="J798" s="701"/>
      <c r="K798" s="644"/>
    </row>
    <row r="799" spans="1:11" ht="16.5" thickBot="1">
      <c r="A799" s="650"/>
      <c r="B799" s="203" t="s">
        <v>19</v>
      </c>
      <c r="C799" s="275" t="s">
        <v>225</v>
      </c>
      <c r="D799" s="483"/>
      <c r="E799" s="56"/>
      <c r="F799" s="492"/>
      <c r="G799" s="172">
        <f>SUM(F796+F797+F798)/3</f>
        <v>109.33582526919388</v>
      </c>
      <c r="H799" s="118">
        <v>4596</v>
      </c>
      <c r="I799" s="118">
        <v>4596</v>
      </c>
      <c r="J799" s="165">
        <f>I799/H799*100</f>
        <v>100</v>
      </c>
      <c r="K799" s="188">
        <f>(J799+G799)/2</f>
        <v>104.66791263459695</v>
      </c>
    </row>
    <row r="800" spans="1:11" ht="48" customHeight="1">
      <c r="A800" s="648" t="s">
        <v>166</v>
      </c>
      <c r="B800" s="651" t="s">
        <v>138</v>
      </c>
      <c r="C800" s="68" t="s">
        <v>176</v>
      </c>
      <c r="D800" s="22">
        <v>3</v>
      </c>
      <c r="E800" s="23">
        <v>3.29</v>
      </c>
      <c r="F800" s="486">
        <f t="shared" ref="F800:F803" si="130">IF(E800/D800*100&gt;130,130,E800/D800*100)</f>
        <v>109.66666666666667</v>
      </c>
      <c r="G800" s="22" t="s">
        <v>6</v>
      </c>
      <c r="H800" s="724"/>
      <c r="I800" s="724"/>
      <c r="J800" s="727"/>
      <c r="K800" s="176"/>
    </row>
    <row r="801" spans="1:11" ht="32.25" customHeight="1" thickBot="1">
      <c r="A801" s="649"/>
      <c r="B801" s="653"/>
      <c r="C801" s="76" t="s">
        <v>177</v>
      </c>
      <c r="D801" s="20">
        <v>660</v>
      </c>
      <c r="E801" s="20">
        <v>782</v>
      </c>
      <c r="F801" s="53">
        <f t="shared" si="130"/>
        <v>118.48484848484848</v>
      </c>
      <c r="G801" s="20" t="s">
        <v>6</v>
      </c>
      <c r="H801" s="726"/>
      <c r="I801" s="726"/>
      <c r="J801" s="729"/>
      <c r="K801" s="178"/>
    </row>
    <row r="802" spans="1:11" ht="16.5" thickBot="1">
      <c r="A802" s="650"/>
      <c r="B802" s="203" t="s">
        <v>19</v>
      </c>
      <c r="C802" s="379" t="s">
        <v>225</v>
      </c>
      <c r="D802" s="483"/>
      <c r="E802" s="56"/>
      <c r="F802" s="492"/>
      <c r="G802" s="483">
        <f>SUM(F800:F801)/2</f>
        <v>114.07575757575758</v>
      </c>
      <c r="H802" s="104">
        <v>600000</v>
      </c>
      <c r="I802" s="104">
        <v>604460</v>
      </c>
      <c r="J802" s="110">
        <f>I802/H802*100</f>
        <v>100.74333333333334</v>
      </c>
      <c r="K802" s="178">
        <f>(J802+G802)/2</f>
        <v>107.40954545454545</v>
      </c>
    </row>
    <row r="803" spans="1:11" ht="109.5" customHeight="1" thickBot="1">
      <c r="A803" s="648" t="s">
        <v>167</v>
      </c>
      <c r="B803" s="62" t="s">
        <v>139</v>
      </c>
      <c r="C803" s="107" t="s">
        <v>178</v>
      </c>
      <c r="D803" s="63">
        <v>15</v>
      </c>
      <c r="E803" s="65">
        <v>15.06</v>
      </c>
      <c r="F803" s="189">
        <f t="shared" si="130"/>
        <v>100.4</v>
      </c>
      <c r="G803" s="63" t="s">
        <v>6</v>
      </c>
      <c r="H803" s="183"/>
      <c r="I803" s="121"/>
      <c r="J803" s="63"/>
      <c r="K803" s="188"/>
    </row>
    <row r="804" spans="1:11" ht="16.5" thickBot="1">
      <c r="A804" s="650"/>
      <c r="B804" s="71" t="s">
        <v>19</v>
      </c>
      <c r="C804" s="280" t="s">
        <v>225</v>
      </c>
      <c r="D804" s="63"/>
      <c r="E804" s="64"/>
      <c r="F804" s="65"/>
      <c r="G804" s="65">
        <f>SUM(F803:F803)/1</f>
        <v>100.4</v>
      </c>
      <c r="H804" s="118">
        <v>5713</v>
      </c>
      <c r="I804" s="151">
        <v>5754</v>
      </c>
      <c r="J804" s="110">
        <f>I804/H804*100</f>
        <v>100.71766147383161</v>
      </c>
      <c r="K804" s="178">
        <f>(J804+G804)/2</f>
        <v>100.55883073691581</v>
      </c>
    </row>
    <row r="805" spans="1:11" ht="116.25" customHeight="1" thickBot="1">
      <c r="A805" s="648" t="s">
        <v>168</v>
      </c>
      <c r="B805" s="171" t="s">
        <v>140</v>
      </c>
      <c r="C805" s="191" t="s">
        <v>179</v>
      </c>
      <c r="D805" s="63">
        <v>90</v>
      </c>
      <c r="E805" s="64">
        <v>90.35</v>
      </c>
      <c r="F805" s="189">
        <f t="shared" ref="F805:F810" si="131">IF(E805/D805*100&gt;130,130,E805/D805*100)</f>
        <v>100.38888888888889</v>
      </c>
      <c r="G805" s="63" t="s">
        <v>6</v>
      </c>
      <c r="H805" s="121"/>
      <c r="I805" s="121"/>
      <c r="J805" s="192"/>
      <c r="K805" s="188"/>
    </row>
    <row r="806" spans="1:11" ht="19.5" customHeight="1" thickBot="1">
      <c r="A806" s="650"/>
      <c r="B806" s="190" t="s">
        <v>19</v>
      </c>
      <c r="C806" s="380" t="s">
        <v>225</v>
      </c>
      <c r="D806" s="483"/>
      <c r="E806" s="56"/>
      <c r="F806" s="65"/>
      <c r="G806" s="65">
        <f>SUM(F805:F805)/1</f>
        <v>100.38888888888889</v>
      </c>
      <c r="H806" s="104">
        <v>413870</v>
      </c>
      <c r="I806" s="104">
        <v>432437</v>
      </c>
      <c r="J806" s="110">
        <f>I806/H806*100</f>
        <v>104.48619131611376</v>
      </c>
      <c r="K806" s="178">
        <f>(J806+G806)/2</f>
        <v>102.43754010250132</v>
      </c>
    </row>
    <row r="807" spans="1:11" ht="51" customHeight="1">
      <c r="A807" s="648" t="s">
        <v>169</v>
      </c>
      <c r="B807" s="651" t="s">
        <v>141</v>
      </c>
      <c r="C807" s="68" t="s">
        <v>180</v>
      </c>
      <c r="D807" s="22">
        <v>29</v>
      </c>
      <c r="E807" s="22">
        <v>22.1</v>
      </c>
      <c r="F807" s="486">
        <f t="shared" si="131"/>
        <v>76.206896551724142</v>
      </c>
      <c r="G807" s="22" t="s">
        <v>6</v>
      </c>
      <c r="H807" s="724"/>
      <c r="I807" s="724"/>
      <c r="J807" s="727"/>
      <c r="K807" s="176"/>
    </row>
    <row r="808" spans="1:11" ht="21" customHeight="1">
      <c r="A808" s="649"/>
      <c r="B808" s="652"/>
      <c r="C808" s="109" t="s">
        <v>181</v>
      </c>
      <c r="D808" s="5">
        <v>40</v>
      </c>
      <c r="E808" s="5">
        <v>52</v>
      </c>
      <c r="F808" s="1">
        <f t="shared" si="131"/>
        <v>130</v>
      </c>
      <c r="G808" s="5" t="s">
        <v>6</v>
      </c>
      <c r="H808" s="725"/>
      <c r="I808" s="725"/>
      <c r="J808" s="728"/>
      <c r="K808" s="177"/>
    </row>
    <row r="809" spans="1:11">
      <c r="A809" s="649"/>
      <c r="B809" s="652"/>
      <c r="C809" s="27" t="s">
        <v>182</v>
      </c>
      <c r="D809" s="5">
        <v>1150</v>
      </c>
      <c r="E809" s="5">
        <v>1424</v>
      </c>
      <c r="F809" s="1">
        <f t="shared" si="131"/>
        <v>123.82608695652173</v>
      </c>
      <c r="G809" s="5" t="s">
        <v>6</v>
      </c>
      <c r="H809" s="725"/>
      <c r="I809" s="725"/>
      <c r="J809" s="728"/>
      <c r="K809" s="177"/>
    </row>
    <row r="810" spans="1:11" ht="16.5" thickBot="1">
      <c r="A810" s="649"/>
      <c r="B810" s="653"/>
      <c r="C810" s="77" t="s">
        <v>183</v>
      </c>
      <c r="D810" s="487">
        <v>132</v>
      </c>
      <c r="E810" s="487">
        <v>130</v>
      </c>
      <c r="F810" s="53">
        <f t="shared" si="131"/>
        <v>98.484848484848484</v>
      </c>
      <c r="G810" s="487" t="s">
        <v>6</v>
      </c>
      <c r="H810" s="726"/>
      <c r="I810" s="726"/>
      <c r="J810" s="729"/>
      <c r="K810" s="178"/>
    </row>
    <row r="811" spans="1:11" ht="16.5" thickBot="1">
      <c r="A811" s="650"/>
      <c r="B811" s="190" t="s">
        <v>19</v>
      </c>
      <c r="C811" s="381" t="s">
        <v>225</v>
      </c>
      <c r="D811" s="63"/>
      <c r="E811" s="64"/>
      <c r="F811" s="492"/>
      <c r="G811" s="63">
        <f>SUM(F807:F810)/4</f>
        <v>107.12945799827359</v>
      </c>
      <c r="H811" s="118">
        <v>106000</v>
      </c>
      <c r="I811" s="118">
        <v>107300</v>
      </c>
      <c r="J811" s="151">
        <f>I811/H811*100</f>
        <v>101.22641509433963</v>
      </c>
      <c r="K811" s="178">
        <f>(J811+G811)/2</f>
        <v>104.17793654630661</v>
      </c>
    </row>
    <row r="812" spans="1:11" ht="60.75" customHeight="1">
      <c r="A812" s="648" t="s">
        <v>170</v>
      </c>
      <c r="B812" s="651" t="s">
        <v>142</v>
      </c>
      <c r="C812" s="68" t="s">
        <v>184</v>
      </c>
      <c r="D812" s="23">
        <v>7.1</v>
      </c>
      <c r="E812" s="23">
        <v>7.0449999999999999</v>
      </c>
      <c r="F812" s="174">
        <f t="shared" ref="F812:F819" si="132">IF(E812/D812*100&gt;130,130,E812/D812*100)</f>
        <v>99.225352112676063</v>
      </c>
      <c r="G812" s="22" t="s">
        <v>6</v>
      </c>
      <c r="H812" s="724"/>
      <c r="I812" s="724"/>
      <c r="J812" s="727"/>
      <c r="K812" s="176"/>
    </row>
    <row r="813" spans="1:11" ht="47.25">
      <c r="A813" s="649"/>
      <c r="B813" s="652"/>
      <c r="C813" s="27" t="s">
        <v>185</v>
      </c>
      <c r="D813" s="6">
        <v>21.34</v>
      </c>
      <c r="E813" s="6">
        <v>19.899999999999999</v>
      </c>
      <c r="F813" s="1">
        <f t="shared" si="132"/>
        <v>93.252108716026243</v>
      </c>
      <c r="G813" s="5" t="s">
        <v>6</v>
      </c>
      <c r="H813" s="725"/>
      <c r="I813" s="725"/>
      <c r="J813" s="728"/>
      <c r="K813" s="177"/>
    </row>
    <row r="814" spans="1:11">
      <c r="A814" s="649"/>
      <c r="B814" s="652"/>
      <c r="C814" s="27" t="s">
        <v>186</v>
      </c>
      <c r="D814" s="5">
        <v>1175500</v>
      </c>
      <c r="E814" s="5">
        <v>1260180</v>
      </c>
      <c r="F814" s="1">
        <f t="shared" si="132"/>
        <v>107.20374308804763</v>
      </c>
      <c r="G814" s="5" t="s">
        <v>6</v>
      </c>
      <c r="H814" s="725"/>
      <c r="I814" s="725"/>
      <c r="J814" s="728"/>
      <c r="K814" s="177"/>
    </row>
    <row r="815" spans="1:11" ht="21" customHeight="1" thickBot="1">
      <c r="A815" s="649"/>
      <c r="B815" s="653"/>
      <c r="C815" s="81" t="s">
        <v>187</v>
      </c>
      <c r="D815" s="20">
        <v>3500000</v>
      </c>
      <c r="E815" s="20">
        <v>3552729</v>
      </c>
      <c r="F815" s="53">
        <f t="shared" si="132"/>
        <v>101.50654285714286</v>
      </c>
      <c r="G815" s="20" t="s">
        <v>6</v>
      </c>
      <c r="H815" s="726"/>
      <c r="I815" s="726"/>
      <c r="J815" s="729"/>
      <c r="K815" s="178"/>
    </row>
    <row r="816" spans="1:11" ht="16.5" thickBot="1">
      <c r="A816" s="650"/>
      <c r="B816" s="50" t="s">
        <v>19</v>
      </c>
      <c r="C816" s="379" t="s">
        <v>225</v>
      </c>
      <c r="D816" s="483"/>
      <c r="E816" s="56"/>
      <c r="F816" s="492"/>
      <c r="G816" s="483">
        <f>SUM(F812:F815)/4</f>
        <v>100.2969366934732</v>
      </c>
      <c r="H816" s="104">
        <v>164000</v>
      </c>
      <c r="I816" s="104">
        <v>178828</v>
      </c>
      <c r="J816" s="110">
        <f>I816/H816*100</f>
        <v>109.04146341463414</v>
      </c>
      <c r="K816" s="178">
        <f>(J816+G816)/2</f>
        <v>104.66920005405368</v>
      </c>
    </row>
    <row r="817" spans="1:11" ht="32.25" customHeight="1">
      <c r="A817" s="648" t="s">
        <v>171</v>
      </c>
      <c r="B817" s="651" t="s">
        <v>143</v>
      </c>
      <c r="C817" s="28" t="s">
        <v>188</v>
      </c>
      <c r="D817" s="22">
        <v>15</v>
      </c>
      <c r="E817" s="22">
        <v>16</v>
      </c>
      <c r="F817" s="1">
        <f t="shared" si="132"/>
        <v>106.66666666666667</v>
      </c>
      <c r="G817" s="22" t="s">
        <v>6</v>
      </c>
      <c r="H817" s="724"/>
      <c r="I817" s="724"/>
      <c r="J817" s="733"/>
      <c r="K817" s="176"/>
    </row>
    <row r="818" spans="1:11" ht="66" customHeight="1">
      <c r="A818" s="649"/>
      <c r="B818" s="652"/>
      <c r="C818" s="28" t="s">
        <v>189</v>
      </c>
      <c r="D818" s="5">
        <v>78</v>
      </c>
      <c r="E818" s="5">
        <v>78.66</v>
      </c>
      <c r="F818" s="1">
        <f t="shared" si="132"/>
        <v>100.84615384615385</v>
      </c>
      <c r="G818" s="5" t="s">
        <v>6</v>
      </c>
      <c r="H818" s="725"/>
      <c r="I818" s="725"/>
      <c r="J818" s="734"/>
      <c r="K818" s="177"/>
    </row>
    <row r="819" spans="1:11" ht="20.25" customHeight="1" thickBot="1">
      <c r="A819" s="649"/>
      <c r="B819" s="653"/>
      <c r="C819" s="105" t="s">
        <v>190</v>
      </c>
      <c r="D819" s="487">
        <v>368</v>
      </c>
      <c r="E819" s="487">
        <v>372</v>
      </c>
      <c r="F819" s="53">
        <f t="shared" si="132"/>
        <v>101.08695652173914</v>
      </c>
      <c r="G819" s="487" t="s">
        <v>6</v>
      </c>
      <c r="H819" s="726"/>
      <c r="I819" s="726"/>
      <c r="J819" s="735"/>
      <c r="K819" s="178"/>
    </row>
    <row r="820" spans="1:11" ht="16.5" thickBot="1">
      <c r="A820" s="650"/>
      <c r="B820" s="71" t="s">
        <v>19</v>
      </c>
      <c r="C820" s="283" t="s">
        <v>225</v>
      </c>
      <c r="D820" s="63"/>
      <c r="E820" s="65"/>
      <c r="F820" s="492"/>
      <c r="G820" s="65">
        <f>SUM(F817:F819)/3</f>
        <v>102.86659234485323</v>
      </c>
      <c r="H820" s="118">
        <v>93500</v>
      </c>
      <c r="I820" s="118">
        <v>96300</v>
      </c>
      <c r="J820" s="151">
        <f>I820/H820*100</f>
        <v>102.99465240641712</v>
      </c>
      <c r="K820" s="178">
        <f>(J820+G820)/2</f>
        <v>102.93062237563518</v>
      </c>
    </row>
    <row r="821" spans="1:11" ht="48.75" customHeight="1">
      <c r="A821" s="162" t="s">
        <v>172</v>
      </c>
      <c r="B821" s="651" t="s">
        <v>144</v>
      </c>
      <c r="C821" s="75" t="s">
        <v>191</v>
      </c>
      <c r="D821" s="22">
        <v>70</v>
      </c>
      <c r="E821" s="22">
        <v>73</v>
      </c>
      <c r="F821" s="1">
        <f t="shared" ref="F821:F822" si="133">IF(E821/D821*100&gt;130,130,E821/D821*100)</f>
        <v>104.28571428571429</v>
      </c>
      <c r="G821" s="22" t="s">
        <v>6</v>
      </c>
      <c r="H821" s="724"/>
      <c r="I821" s="724"/>
      <c r="J821" s="727"/>
      <c r="K821" s="642"/>
    </row>
    <row r="822" spans="1:11" ht="16.5" thickBot="1">
      <c r="A822" s="202"/>
      <c r="B822" s="653"/>
      <c r="C822" s="105" t="s">
        <v>192</v>
      </c>
      <c r="D822" s="487">
        <v>3200</v>
      </c>
      <c r="E822" s="491">
        <v>3836</v>
      </c>
      <c r="F822" s="485">
        <f t="shared" si="133"/>
        <v>119.875</v>
      </c>
      <c r="G822" s="487" t="s">
        <v>6</v>
      </c>
      <c r="H822" s="726"/>
      <c r="I822" s="726"/>
      <c r="J822" s="729"/>
      <c r="K822" s="644"/>
    </row>
    <row r="823" spans="1:11" ht="16.5" thickBot="1">
      <c r="A823" s="490"/>
      <c r="B823" s="60" t="s">
        <v>23</v>
      </c>
      <c r="C823" s="382" t="s">
        <v>225</v>
      </c>
      <c r="D823" s="70"/>
      <c r="E823" s="65"/>
      <c r="F823" s="65"/>
      <c r="G823" s="63">
        <f>SUM(F820:F822)/2</f>
        <v>112.08035714285714</v>
      </c>
      <c r="H823" s="121">
        <v>8500</v>
      </c>
      <c r="I823" s="121">
        <v>41000</v>
      </c>
      <c r="J823" s="151">
        <f>I823/H823*100</f>
        <v>482.35294117647055</v>
      </c>
      <c r="K823" s="188">
        <f>(J823+G823)/2</f>
        <v>297.21664915966386</v>
      </c>
    </row>
    <row r="824" spans="1:11" ht="16.5" customHeight="1" thickBot="1">
      <c r="A824" s="713" t="s">
        <v>147</v>
      </c>
      <c r="B824" s="714"/>
      <c r="C824" s="714"/>
      <c r="D824" s="714"/>
      <c r="E824" s="714"/>
      <c r="F824" s="714"/>
      <c r="G824" s="714"/>
      <c r="H824" s="714"/>
      <c r="I824" s="714"/>
      <c r="J824" s="714"/>
      <c r="K824" s="715"/>
    </row>
    <row r="825" spans="1:11" ht="110.25" customHeight="1" thickBot="1">
      <c r="A825" s="648" t="s">
        <v>165</v>
      </c>
      <c r="B825" s="479" t="s">
        <v>145</v>
      </c>
      <c r="C825" s="80" t="s">
        <v>194</v>
      </c>
      <c r="D825" s="483">
        <v>1170</v>
      </c>
      <c r="E825" s="492">
        <v>1570</v>
      </c>
      <c r="F825" s="234">
        <f t="shared" ref="F825:F827" si="134">IF(E825/D825*100&gt;130,130,E825/D825*100)</f>
        <v>130</v>
      </c>
      <c r="G825" s="482" t="s">
        <v>6</v>
      </c>
      <c r="H825" s="479"/>
      <c r="I825" s="479"/>
      <c r="J825" s="110"/>
      <c r="K825" s="178"/>
    </row>
    <row r="826" spans="1:11" ht="16.5" thickBot="1">
      <c r="A826" s="650"/>
      <c r="B826" s="62" t="s">
        <v>23</v>
      </c>
      <c r="C826" s="382" t="s">
        <v>225</v>
      </c>
      <c r="D826" s="63"/>
      <c r="E826" s="65"/>
      <c r="F826" s="65"/>
      <c r="G826" s="63">
        <f>SUM(F825)/1</f>
        <v>130</v>
      </c>
      <c r="H826" s="121">
        <v>3</v>
      </c>
      <c r="I826" s="121">
        <v>3</v>
      </c>
      <c r="J826" s="151">
        <f>I826/H826*100</f>
        <v>100</v>
      </c>
      <c r="K826" s="188">
        <f>(J826+G826)/2</f>
        <v>115</v>
      </c>
    </row>
    <row r="827" spans="1:11" ht="316.5" customHeight="1" thickBot="1">
      <c r="A827" s="648" t="s">
        <v>166</v>
      </c>
      <c r="B827" s="62" t="s">
        <v>146</v>
      </c>
      <c r="C827" s="194" t="s">
        <v>193</v>
      </c>
      <c r="D827" s="204">
        <v>70</v>
      </c>
      <c r="E827" s="65">
        <v>73.7</v>
      </c>
      <c r="F827" s="189">
        <f t="shared" si="134"/>
        <v>105.28571428571429</v>
      </c>
      <c r="G827" s="63"/>
      <c r="H827" s="62"/>
      <c r="I827" s="62"/>
      <c r="J827" s="151"/>
      <c r="K827" s="188"/>
    </row>
    <row r="828" spans="1:11" ht="16.5" thickBot="1">
      <c r="A828" s="650"/>
      <c r="B828" s="479" t="s">
        <v>23</v>
      </c>
      <c r="C828" s="383" t="s">
        <v>225</v>
      </c>
      <c r="D828" s="63"/>
      <c r="E828" s="492"/>
      <c r="F828" s="492"/>
      <c r="G828" s="483">
        <f>SUM(F827)/1</f>
        <v>105.28571428571429</v>
      </c>
      <c r="H828" s="481">
        <v>26</v>
      </c>
      <c r="I828" s="481">
        <v>26</v>
      </c>
      <c r="J828" s="110">
        <f>I828/H828*100</f>
        <v>100</v>
      </c>
      <c r="K828" s="178">
        <f>(J828+G828)/2</f>
        <v>102.64285714285714</v>
      </c>
    </row>
    <row r="829" spans="1:11" ht="21.75" customHeight="1" thickBot="1">
      <c r="A829" s="743" t="s">
        <v>148</v>
      </c>
      <c r="B829" s="744"/>
      <c r="C829" s="744"/>
      <c r="D829" s="744"/>
      <c r="E829" s="744"/>
      <c r="F829" s="744"/>
      <c r="G829" s="744"/>
      <c r="H829" s="102"/>
      <c r="I829" s="102"/>
      <c r="J829" s="102"/>
      <c r="K829" s="242"/>
    </row>
    <row r="830" spans="1:11" ht="42" customHeight="1" thickBot="1">
      <c r="A830" s="808" t="s">
        <v>164</v>
      </c>
      <c r="B830" s="809"/>
      <c r="C830" s="809"/>
      <c r="D830" s="809"/>
      <c r="E830" s="809"/>
      <c r="F830" s="809"/>
      <c r="G830" s="809"/>
      <c r="H830" s="809"/>
      <c r="I830" s="809"/>
      <c r="J830" s="809"/>
      <c r="K830" s="810"/>
    </row>
    <row r="831" spans="1:11" ht="81" customHeight="1">
      <c r="A831" s="660" t="s">
        <v>149</v>
      </c>
      <c r="B831" s="651" t="s">
        <v>150</v>
      </c>
      <c r="C831" s="80" t="s">
        <v>195</v>
      </c>
      <c r="D831" s="488">
        <v>8499</v>
      </c>
      <c r="E831" s="488">
        <v>8475</v>
      </c>
      <c r="F831" s="1">
        <f t="shared" ref="F831:F838" si="135">IF(E831/D831*100&gt;130,130,E831/D831*100)</f>
        <v>99.717613836921998</v>
      </c>
      <c r="G831" s="488" t="s">
        <v>6</v>
      </c>
      <c r="H831" s="724"/>
      <c r="I831" s="724"/>
      <c r="J831" s="724"/>
      <c r="K831" s="177"/>
    </row>
    <row r="832" spans="1:11" ht="49.5" customHeight="1">
      <c r="A832" s="661"/>
      <c r="B832" s="652"/>
      <c r="C832" s="28" t="s">
        <v>196</v>
      </c>
      <c r="D832" s="254">
        <v>65.099999999999994</v>
      </c>
      <c r="E832" s="254">
        <v>68</v>
      </c>
      <c r="F832" s="1">
        <f t="shared" ref="F832" si="136">IF(D832/E832*100&gt;130,130,D832/E832*100)</f>
        <v>95.735294117647058</v>
      </c>
      <c r="G832" s="5" t="s">
        <v>6</v>
      </c>
      <c r="H832" s="725"/>
      <c r="I832" s="725"/>
      <c r="J832" s="725"/>
      <c r="K832" s="177"/>
    </row>
    <row r="833" spans="1:11" ht="102.75" customHeight="1">
      <c r="A833" s="661"/>
      <c r="B833" s="652"/>
      <c r="C833" s="28" t="s">
        <v>197</v>
      </c>
      <c r="D833" s="254">
        <v>34.9</v>
      </c>
      <c r="E833" s="254">
        <v>32</v>
      </c>
      <c r="F833" s="1">
        <f t="shared" si="135"/>
        <v>91.690544412607451</v>
      </c>
      <c r="G833" s="5" t="s">
        <v>6</v>
      </c>
      <c r="H833" s="725"/>
      <c r="I833" s="725"/>
      <c r="J833" s="725"/>
      <c r="K833" s="177"/>
    </row>
    <row r="834" spans="1:11" ht="31.5" customHeight="1">
      <c r="A834" s="661"/>
      <c r="B834" s="652"/>
      <c r="C834" s="815" t="s">
        <v>198</v>
      </c>
      <c r="D834" s="730">
        <v>90</v>
      </c>
      <c r="E834" s="730">
        <v>90</v>
      </c>
      <c r="F834" s="722">
        <f t="shared" si="135"/>
        <v>100</v>
      </c>
      <c r="G834" s="732" t="s">
        <v>6</v>
      </c>
      <c r="H834" s="725"/>
      <c r="I834" s="725"/>
      <c r="J834" s="725"/>
      <c r="K834" s="177"/>
    </row>
    <row r="835" spans="1:11" ht="279.75" customHeight="1" thickBot="1">
      <c r="A835" s="661"/>
      <c r="B835" s="668"/>
      <c r="C835" s="816"/>
      <c r="D835" s="745"/>
      <c r="E835" s="745"/>
      <c r="F835" s="746"/>
      <c r="G835" s="701"/>
      <c r="H835" s="726"/>
      <c r="I835" s="726"/>
      <c r="J835" s="726"/>
      <c r="K835" s="178"/>
    </row>
    <row r="836" spans="1:11" ht="16.5" thickBot="1">
      <c r="A836" s="711"/>
      <c r="B836" s="195" t="s">
        <v>19</v>
      </c>
      <c r="C836" s="197" t="s">
        <v>225</v>
      </c>
      <c r="D836" s="483"/>
      <c r="E836" s="483"/>
      <c r="F836" s="492"/>
      <c r="G836" s="483">
        <f>SUM(F831:F834)/4</f>
        <v>96.785863091794127</v>
      </c>
      <c r="H836" s="118">
        <v>8482744</v>
      </c>
      <c r="I836" s="631">
        <v>8458419</v>
      </c>
      <c r="J836" s="151">
        <f>I836/H836*100</f>
        <v>99.713241375668062</v>
      </c>
      <c r="K836" s="188">
        <f>(J836+G836)/2</f>
        <v>98.249552233731094</v>
      </c>
    </row>
    <row r="837" spans="1:11" ht="51" customHeight="1">
      <c r="A837" s="660" t="s">
        <v>151</v>
      </c>
      <c r="B837" s="747" t="s">
        <v>152</v>
      </c>
      <c r="C837" s="196" t="s">
        <v>199</v>
      </c>
      <c r="D837" s="23">
        <v>140.30000000000001</v>
      </c>
      <c r="E837" s="23">
        <v>131.69999999999999</v>
      </c>
      <c r="F837" s="1">
        <f t="shared" si="135"/>
        <v>93.8702779757662</v>
      </c>
      <c r="G837" s="22" t="s">
        <v>6</v>
      </c>
      <c r="H837" s="699"/>
      <c r="I837" s="724"/>
      <c r="J837" s="699"/>
      <c r="K837" s="642"/>
    </row>
    <row r="838" spans="1:11" ht="137.25" customHeight="1">
      <c r="A838" s="661"/>
      <c r="B838" s="748"/>
      <c r="C838" s="750" t="s">
        <v>200</v>
      </c>
      <c r="D838" s="730">
        <v>1278.5</v>
      </c>
      <c r="E838" s="730">
        <v>1209.0999999999999</v>
      </c>
      <c r="F838" s="722">
        <f t="shared" si="135"/>
        <v>94.571763785686343</v>
      </c>
      <c r="G838" s="732" t="s">
        <v>6</v>
      </c>
      <c r="H838" s="700"/>
      <c r="I838" s="725"/>
      <c r="J838" s="700"/>
      <c r="K838" s="643"/>
    </row>
    <row r="839" spans="1:11" ht="227.25" customHeight="1">
      <c r="A839" s="661"/>
      <c r="B839" s="748"/>
      <c r="C839" s="668"/>
      <c r="D839" s="731"/>
      <c r="E839" s="731"/>
      <c r="F839" s="723"/>
      <c r="G839" s="811"/>
      <c r="H839" s="700"/>
      <c r="I839" s="725"/>
      <c r="J839" s="700"/>
      <c r="K839" s="643"/>
    </row>
    <row r="840" spans="1:11" ht="135" customHeight="1">
      <c r="A840" s="661"/>
      <c r="B840" s="748"/>
      <c r="C840" s="80" t="s">
        <v>201</v>
      </c>
      <c r="D840" s="254">
        <v>9.1999999999999993</v>
      </c>
      <c r="E840" s="254">
        <v>9.1999999999999993</v>
      </c>
      <c r="F840" s="486">
        <f t="shared" ref="F840:F841" si="137">IF(D840/E840*100&gt;130,130,D840/E840*100)</f>
        <v>100</v>
      </c>
      <c r="G840" s="487" t="s">
        <v>6</v>
      </c>
      <c r="H840" s="700"/>
      <c r="I840" s="725"/>
      <c r="J840" s="700"/>
      <c r="K840" s="643"/>
    </row>
    <row r="841" spans="1:11" ht="159.75" customHeight="1" thickBot="1">
      <c r="A841" s="661"/>
      <c r="B841" s="749"/>
      <c r="C841" s="106" t="s">
        <v>350</v>
      </c>
      <c r="D841" s="491">
        <v>1.4</v>
      </c>
      <c r="E841" s="491">
        <v>1.9</v>
      </c>
      <c r="F841" s="602">
        <f t="shared" si="137"/>
        <v>73.68421052631578</v>
      </c>
      <c r="G841" s="487" t="s">
        <v>6</v>
      </c>
      <c r="H841" s="701"/>
      <c r="I841" s="726"/>
      <c r="J841" s="701"/>
      <c r="K841" s="644"/>
    </row>
    <row r="842" spans="1:11" ht="16.5" thickBot="1">
      <c r="A842" s="711"/>
      <c r="B842" s="116" t="s">
        <v>19</v>
      </c>
      <c r="C842" s="384" t="s">
        <v>225</v>
      </c>
      <c r="D842" s="115"/>
      <c r="E842" s="64"/>
      <c r="F842" s="65"/>
      <c r="G842" s="78">
        <f>SUM(F837:F841)/4</f>
        <v>90.531563071942074</v>
      </c>
      <c r="H842" s="118">
        <v>140048</v>
      </c>
      <c r="I842" s="152">
        <v>131431</v>
      </c>
      <c r="J842" s="110">
        <f>I842/H842*100</f>
        <v>93.847109562435733</v>
      </c>
      <c r="K842" s="188">
        <f>(J842+G842)/2</f>
        <v>92.189336317188904</v>
      </c>
    </row>
    <row r="843" spans="1:11" ht="211.5" customHeight="1">
      <c r="A843" s="648" t="s">
        <v>153</v>
      </c>
      <c r="B843" s="651" t="s">
        <v>154</v>
      </c>
      <c r="C843" s="127" t="s">
        <v>155</v>
      </c>
      <c r="D843" s="23">
        <v>42.6</v>
      </c>
      <c r="E843" s="23">
        <v>37.5</v>
      </c>
      <c r="F843" s="1">
        <f t="shared" ref="F843:F844" si="138">IF(E843/D843*100&gt;130,130,E843/D843*100)</f>
        <v>88.028169014084497</v>
      </c>
      <c r="G843" s="22" t="s">
        <v>6</v>
      </c>
      <c r="H843" s="639"/>
      <c r="I843" s="673"/>
      <c r="J843" s="699"/>
      <c r="K843" s="642"/>
    </row>
    <row r="844" spans="1:11" ht="172.5" customHeight="1" thickBot="1">
      <c r="A844" s="649"/>
      <c r="B844" s="653"/>
      <c r="C844" s="81" t="s">
        <v>156</v>
      </c>
      <c r="D844" s="21">
        <v>473.1</v>
      </c>
      <c r="E844" s="21">
        <v>440.4</v>
      </c>
      <c r="F844" s="53">
        <f t="shared" si="138"/>
        <v>93.088142041851611</v>
      </c>
      <c r="G844" s="20" t="s">
        <v>6</v>
      </c>
      <c r="H844" s="641"/>
      <c r="I844" s="675"/>
      <c r="J844" s="701"/>
      <c r="K844" s="644"/>
    </row>
    <row r="845" spans="1:11" ht="16.5" thickBot="1">
      <c r="A845" s="650"/>
      <c r="B845" s="50" t="s">
        <v>19</v>
      </c>
      <c r="C845" s="379" t="s">
        <v>225</v>
      </c>
      <c r="D845" s="298"/>
      <c r="E845" s="307"/>
      <c r="F845" s="307"/>
      <c r="G845" s="298">
        <f>SUM(F843:F844)/2</f>
        <v>90.558155527968054</v>
      </c>
      <c r="H845" s="104">
        <v>472181</v>
      </c>
      <c r="I845" s="104">
        <v>439591</v>
      </c>
      <c r="J845" s="110">
        <f>I845/H845*100</f>
        <v>93.097985730048435</v>
      </c>
      <c r="K845" s="188">
        <f>(J845+G845)/2</f>
        <v>91.828070629008238</v>
      </c>
    </row>
    <row r="846" spans="1:11">
      <c r="A846" s="648" t="s">
        <v>157</v>
      </c>
      <c r="B846" s="651" t="s">
        <v>158</v>
      </c>
      <c r="C846" s="127" t="s">
        <v>159</v>
      </c>
      <c r="D846" s="22">
        <v>353.5</v>
      </c>
      <c r="E846" s="22">
        <v>425</v>
      </c>
      <c r="F846" s="315">
        <f t="shared" ref="F846:F848" si="139">IF(D846/E846*100&gt;130,130,D846/E846*100)</f>
        <v>83.17647058823529</v>
      </c>
      <c r="G846" s="22" t="s">
        <v>6</v>
      </c>
      <c r="H846" s="673"/>
      <c r="I846" s="673"/>
      <c r="J846" s="684"/>
      <c r="K846" s="199"/>
    </row>
    <row r="847" spans="1:11">
      <c r="A847" s="649"/>
      <c r="B847" s="652"/>
      <c r="C847" s="105" t="s">
        <v>351</v>
      </c>
      <c r="D847" s="297">
        <v>20</v>
      </c>
      <c r="E847" s="297">
        <v>20</v>
      </c>
      <c r="F847" s="602">
        <f t="shared" si="139"/>
        <v>100</v>
      </c>
      <c r="G847" s="317" t="s">
        <v>6</v>
      </c>
      <c r="H847" s="674"/>
      <c r="I847" s="674"/>
      <c r="J847" s="685"/>
      <c r="K847" s="200"/>
    </row>
    <row r="848" spans="1:11" ht="16.5" thickBot="1">
      <c r="A848" s="649"/>
      <c r="B848" s="653"/>
      <c r="C848" s="81" t="s">
        <v>160</v>
      </c>
      <c r="D848" s="20">
        <v>2</v>
      </c>
      <c r="E848" s="21">
        <v>1.2</v>
      </c>
      <c r="F848" s="53">
        <f t="shared" si="139"/>
        <v>130</v>
      </c>
      <c r="G848" s="20" t="s">
        <v>6</v>
      </c>
      <c r="H848" s="675"/>
      <c r="I848" s="675"/>
      <c r="J848" s="686"/>
      <c r="K848" s="201"/>
    </row>
    <row r="849" spans="1:11" ht="16.5" thickBot="1">
      <c r="A849" s="650"/>
      <c r="B849" s="50" t="s">
        <v>19</v>
      </c>
      <c r="C849" s="379" t="s">
        <v>225</v>
      </c>
      <c r="D849" s="298"/>
      <c r="E849" s="56"/>
      <c r="F849" s="307"/>
      <c r="G849" s="298">
        <f>(F846+F848+F847)/3</f>
        <v>104.3921568627451</v>
      </c>
      <c r="H849" s="104">
        <v>344529</v>
      </c>
      <c r="I849" s="104">
        <v>423859</v>
      </c>
      <c r="J849" s="110">
        <f>I849/H849*100</f>
        <v>123.02563789985747</v>
      </c>
      <c r="K849" s="188">
        <f>(J849+G849)/2</f>
        <v>113.70889738130128</v>
      </c>
    </row>
    <row r="850" spans="1:11" ht="64.5" customHeight="1">
      <c r="A850" s="648" t="s">
        <v>33</v>
      </c>
      <c r="B850" s="651" t="s">
        <v>161</v>
      </c>
      <c r="C850" s="75" t="s">
        <v>49</v>
      </c>
      <c r="D850" s="22">
        <v>100</v>
      </c>
      <c r="E850" s="22">
        <v>100</v>
      </c>
      <c r="F850" s="1">
        <f t="shared" ref="F850:F856" si="140">IF(E850/D850*100&gt;130,130,E850/D850*100)</f>
        <v>100</v>
      </c>
      <c r="G850" s="22" t="s">
        <v>6</v>
      </c>
      <c r="H850" s="639"/>
      <c r="I850" s="651"/>
      <c r="J850" s="699"/>
      <c r="K850" s="642"/>
    </row>
    <row r="851" spans="1:11" ht="55.5" customHeight="1">
      <c r="A851" s="649"/>
      <c r="B851" s="652"/>
      <c r="C851" s="28" t="s">
        <v>50</v>
      </c>
      <c r="D851" s="5">
        <v>100</v>
      </c>
      <c r="E851" s="5">
        <v>100</v>
      </c>
      <c r="F851" s="1">
        <f t="shared" si="140"/>
        <v>100</v>
      </c>
      <c r="G851" s="5" t="s">
        <v>6</v>
      </c>
      <c r="H851" s="640"/>
      <c r="I851" s="652"/>
      <c r="J851" s="700"/>
      <c r="K851" s="643"/>
    </row>
    <row r="852" spans="1:11" ht="43.5" customHeight="1">
      <c r="A852" s="649"/>
      <c r="B852" s="652"/>
      <c r="C852" s="28" t="s">
        <v>51</v>
      </c>
      <c r="D852" s="5">
        <v>100</v>
      </c>
      <c r="E852" s="5">
        <v>100</v>
      </c>
      <c r="F852" s="1">
        <f t="shared" si="140"/>
        <v>100</v>
      </c>
      <c r="G852" s="5" t="s">
        <v>6</v>
      </c>
      <c r="H852" s="640"/>
      <c r="I852" s="652"/>
      <c r="J852" s="700"/>
      <c r="K852" s="643"/>
    </row>
    <row r="853" spans="1:11" ht="35.25" customHeight="1" thickBot="1">
      <c r="A853" s="649"/>
      <c r="B853" s="653"/>
      <c r="C853" s="81" t="s">
        <v>52</v>
      </c>
      <c r="D853" s="20">
        <v>100</v>
      </c>
      <c r="E853" s="20">
        <v>100</v>
      </c>
      <c r="F853" s="53">
        <f t="shared" si="140"/>
        <v>100</v>
      </c>
      <c r="G853" s="20" t="s">
        <v>6</v>
      </c>
      <c r="H853" s="641"/>
      <c r="I853" s="653"/>
      <c r="J853" s="701"/>
      <c r="K853" s="644"/>
    </row>
    <row r="854" spans="1:11" ht="16.5" thickBot="1">
      <c r="A854" s="650"/>
      <c r="B854" s="50" t="s">
        <v>19</v>
      </c>
      <c r="C854" s="383" t="s">
        <v>225</v>
      </c>
      <c r="D854" s="298"/>
      <c r="E854" s="56"/>
      <c r="F854" s="189"/>
      <c r="G854" s="298">
        <f>SUM(F850:F853)/4</f>
        <v>100</v>
      </c>
      <c r="H854" s="104">
        <v>37</v>
      </c>
      <c r="I854" s="104">
        <v>37</v>
      </c>
      <c r="J854" s="110">
        <f>I854/H854*100</f>
        <v>100</v>
      </c>
      <c r="K854" s="188">
        <f>(J854+G854)/2</f>
        <v>100</v>
      </c>
    </row>
    <row r="855" spans="1:11" ht="84" customHeight="1">
      <c r="A855" s="648" t="s">
        <v>35</v>
      </c>
      <c r="B855" s="651" t="s">
        <v>34</v>
      </c>
      <c r="C855" s="68" t="s">
        <v>162</v>
      </c>
      <c r="D855" s="22">
        <v>80</v>
      </c>
      <c r="E855" s="22">
        <v>80</v>
      </c>
      <c r="F855" s="315">
        <f t="shared" si="140"/>
        <v>100</v>
      </c>
      <c r="G855" s="22" t="s">
        <v>6</v>
      </c>
      <c r="H855" s="724"/>
      <c r="I855" s="724"/>
      <c r="J855" s="724"/>
      <c r="K855" s="642"/>
    </row>
    <row r="856" spans="1:11" ht="27.75" customHeight="1" thickBot="1">
      <c r="A856" s="649"/>
      <c r="B856" s="653"/>
      <c r="C856" s="82" t="s">
        <v>163</v>
      </c>
      <c r="D856" s="20">
        <v>90</v>
      </c>
      <c r="E856" s="20">
        <v>90</v>
      </c>
      <c r="F856" s="53">
        <f t="shared" si="140"/>
        <v>100</v>
      </c>
      <c r="G856" s="298" t="s">
        <v>6</v>
      </c>
      <c r="H856" s="726"/>
      <c r="I856" s="726"/>
      <c r="J856" s="726"/>
      <c r="K856" s="644"/>
    </row>
    <row r="857" spans="1:11" ht="16.5" thickBot="1">
      <c r="A857" s="650"/>
      <c r="B857" s="295" t="s">
        <v>26</v>
      </c>
      <c r="C857" s="73"/>
      <c r="D857" s="298"/>
      <c r="E857" s="56"/>
      <c r="F857" s="307"/>
      <c r="G857" s="298">
        <f>SUM(F855:F856)/2</f>
        <v>100</v>
      </c>
      <c r="H857" s="300">
        <v>26</v>
      </c>
      <c r="I857" s="300">
        <v>26</v>
      </c>
      <c r="J857" s="110">
        <f>I857/H857*100</f>
        <v>100</v>
      </c>
      <c r="K857" s="188">
        <f>(J857+G857)/2</f>
        <v>100</v>
      </c>
    </row>
    <row r="858" spans="1:11" ht="21" customHeight="1" thickBot="1">
      <c r="A858" s="739" t="s">
        <v>55</v>
      </c>
      <c r="B858" s="740"/>
      <c r="C858" s="740"/>
      <c r="D858" s="740"/>
      <c r="E858" s="740"/>
      <c r="F858" s="740"/>
      <c r="G858" s="740"/>
      <c r="H858" s="102"/>
      <c r="I858" s="102"/>
      <c r="J858" s="102"/>
      <c r="K858" s="242"/>
    </row>
    <row r="859" spans="1:11" ht="21" customHeight="1" thickBot="1">
      <c r="A859" s="736" t="s">
        <v>222</v>
      </c>
      <c r="B859" s="737"/>
      <c r="C859" s="737"/>
      <c r="D859" s="737"/>
      <c r="E859" s="737"/>
      <c r="F859" s="737"/>
      <c r="G859" s="737"/>
      <c r="H859" s="737"/>
      <c r="I859" s="737"/>
      <c r="J859" s="737"/>
      <c r="K859" s="738"/>
    </row>
    <row r="860" spans="1:11" ht="67.5" customHeight="1">
      <c r="A860" s="649" t="s">
        <v>128</v>
      </c>
      <c r="B860" s="652" t="s">
        <v>228</v>
      </c>
      <c r="C860" s="385" t="s">
        <v>229</v>
      </c>
      <c r="D860" s="5">
        <v>70.900000000000006</v>
      </c>
      <c r="E860" s="5">
        <v>74.7</v>
      </c>
      <c r="F860" s="5">
        <f t="shared" ref="F860:F864" si="141">IF(E860/D860*100&gt;130,130,E860/D860*100)</f>
        <v>105.35966149506346</v>
      </c>
      <c r="G860" s="317" t="s">
        <v>6</v>
      </c>
      <c r="H860" s="153"/>
      <c r="I860" s="153"/>
      <c r="J860" s="148"/>
      <c r="K860" s="200"/>
    </row>
    <row r="861" spans="1:11" ht="36" customHeight="1">
      <c r="A861" s="649"/>
      <c r="B861" s="652"/>
      <c r="C861" s="351" t="s">
        <v>230</v>
      </c>
      <c r="D861" s="5">
        <v>2651</v>
      </c>
      <c r="E861" s="5">
        <v>2452</v>
      </c>
      <c r="F861" s="1">
        <f t="shared" si="141"/>
        <v>92.493398717465098</v>
      </c>
      <c r="G861" s="5" t="s">
        <v>6</v>
      </c>
      <c r="H861" s="153"/>
      <c r="I861" s="153"/>
      <c r="J861" s="148"/>
      <c r="K861" s="200"/>
    </row>
    <row r="862" spans="1:11" ht="110.25" customHeight="1" thickBot="1">
      <c r="A862" s="649"/>
      <c r="B862" s="653"/>
      <c r="C862" s="351" t="s">
        <v>428</v>
      </c>
      <c r="D862" s="546" t="s">
        <v>427</v>
      </c>
      <c r="E862" s="546" t="s">
        <v>472</v>
      </c>
      <c r="F862" s="315">
        <v>100</v>
      </c>
      <c r="G862" s="5" t="s">
        <v>6</v>
      </c>
      <c r="H862" s="153"/>
      <c r="I862" s="153"/>
      <c r="J862" s="148"/>
      <c r="K862" s="200"/>
    </row>
    <row r="863" spans="1:11" ht="16.5" thickBot="1">
      <c r="A863" s="711"/>
      <c r="B863" s="117" t="s">
        <v>26</v>
      </c>
      <c r="C863" s="382" t="s">
        <v>225</v>
      </c>
      <c r="D863" s="63"/>
      <c r="E863" s="64"/>
      <c r="F863" s="65"/>
      <c r="G863" s="65">
        <f>SUM(F860:F862)/3</f>
        <v>99.284353404176201</v>
      </c>
      <c r="H863" s="118">
        <v>7221</v>
      </c>
      <c r="I863" s="118">
        <v>6815</v>
      </c>
      <c r="J863" s="154">
        <f>I863/H863*100</f>
        <v>94.377510040160644</v>
      </c>
      <c r="K863" s="188">
        <f>(J863+G863)/2</f>
        <v>96.83093172216843</v>
      </c>
    </row>
    <row r="864" spans="1:11" ht="49.5" customHeight="1">
      <c r="A864" s="660" t="s">
        <v>27</v>
      </c>
      <c r="B864" s="662" t="s">
        <v>420</v>
      </c>
      <c r="C864" s="386" t="s">
        <v>231</v>
      </c>
      <c r="D864" s="22">
        <v>2038</v>
      </c>
      <c r="E864" s="23">
        <v>2171</v>
      </c>
      <c r="F864" s="174">
        <f t="shared" si="141"/>
        <v>106.52600588812562</v>
      </c>
      <c r="G864" s="22" t="s">
        <v>6</v>
      </c>
      <c r="H864" s="673"/>
      <c r="I864" s="673"/>
      <c r="J864" s="673"/>
      <c r="K864" s="695"/>
    </row>
    <row r="865" spans="1:11" ht="82.5" customHeight="1" thickBot="1">
      <c r="A865" s="661"/>
      <c r="B865" s="664"/>
      <c r="C865" s="387" t="s">
        <v>232</v>
      </c>
      <c r="D865" s="20">
        <v>0</v>
      </c>
      <c r="E865" s="21">
        <v>0</v>
      </c>
      <c r="F865" s="53">
        <v>100</v>
      </c>
      <c r="G865" s="20" t="s">
        <v>6</v>
      </c>
      <c r="H865" s="675"/>
      <c r="I865" s="675"/>
      <c r="J865" s="675"/>
      <c r="K865" s="678"/>
    </row>
    <row r="866" spans="1:11" ht="16.5" thickBot="1">
      <c r="A866" s="650"/>
      <c r="B866" s="50" t="s">
        <v>26</v>
      </c>
      <c r="C866" s="379" t="s">
        <v>225</v>
      </c>
      <c r="D866" s="298"/>
      <c r="E866" s="56"/>
      <c r="F866" s="307"/>
      <c r="G866" s="307">
        <f>SUM(F864:F865)/2</f>
        <v>103.2630029440628</v>
      </c>
      <c r="H866" s="104">
        <v>2038</v>
      </c>
      <c r="I866" s="104">
        <v>2171</v>
      </c>
      <c r="J866" s="110">
        <f>I866/H866*100</f>
        <v>106.52600588812562</v>
      </c>
      <c r="K866" s="178">
        <f>(J866+G866)/2</f>
        <v>104.89450441609421</v>
      </c>
    </row>
    <row r="867" spans="1:11" ht="147" customHeight="1">
      <c r="A867" s="648" t="s">
        <v>28</v>
      </c>
      <c r="B867" s="651" t="s">
        <v>53</v>
      </c>
      <c r="C867" s="74" t="s">
        <v>233</v>
      </c>
      <c r="D867" s="22">
        <v>30</v>
      </c>
      <c r="E867" s="23">
        <v>32.5</v>
      </c>
      <c r="F867" s="174">
        <f>IF(E867/D867*100&gt;130,130,E867/D867*100)</f>
        <v>108.33333333333333</v>
      </c>
      <c r="G867" s="22" t="s">
        <v>6</v>
      </c>
      <c r="H867" s="673"/>
      <c r="I867" s="673"/>
      <c r="J867" s="673"/>
      <c r="K867" s="695"/>
    </row>
    <row r="868" spans="1:11" ht="54" customHeight="1" thickBot="1">
      <c r="A868" s="649"/>
      <c r="B868" s="652"/>
      <c r="C868" s="219" t="s">
        <v>234</v>
      </c>
      <c r="D868" s="20">
        <v>25</v>
      </c>
      <c r="E868" s="20">
        <v>25</v>
      </c>
      <c r="F868" s="53">
        <f t="shared" ref="F868" si="142">IF(E868/D868*100&gt;130,130,E868/D868*100)</f>
        <v>100</v>
      </c>
      <c r="G868" s="20" t="s">
        <v>6</v>
      </c>
      <c r="H868" s="675"/>
      <c r="I868" s="675"/>
      <c r="J868" s="675"/>
      <c r="K868" s="678"/>
    </row>
    <row r="869" spans="1:11" ht="16.5" thickBot="1">
      <c r="A869" s="650"/>
      <c r="B869" s="50" t="s">
        <v>26</v>
      </c>
      <c r="C869" s="382" t="s">
        <v>225</v>
      </c>
      <c r="D869" s="63"/>
      <c r="E869" s="64"/>
      <c r="F869" s="65"/>
      <c r="G869" s="65">
        <f>SUM(F867:F868)/2</f>
        <v>104.16666666666666</v>
      </c>
      <c r="H869" s="118">
        <v>6210</v>
      </c>
      <c r="I869" s="118">
        <v>6370</v>
      </c>
      <c r="J869" s="151">
        <f>I869/H869*100</f>
        <v>102.57648953301126</v>
      </c>
      <c r="K869" s="178">
        <f>(J869+G869)/2</f>
        <v>103.37157809983896</v>
      </c>
    </row>
    <row r="870" spans="1:11" ht="36" customHeight="1">
      <c r="A870" s="648" t="s">
        <v>125</v>
      </c>
      <c r="B870" s="651" t="s">
        <v>24</v>
      </c>
      <c r="C870" s="252" t="s">
        <v>247</v>
      </c>
      <c r="D870" s="317">
        <v>1300</v>
      </c>
      <c r="E870" s="317">
        <v>1420</v>
      </c>
      <c r="F870" s="315">
        <f>IF(E870/D870*100&gt;130,130,E870/D870*100)</f>
        <v>109.23076923076923</v>
      </c>
      <c r="G870" s="317" t="s">
        <v>6</v>
      </c>
      <c r="H870" s="674"/>
      <c r="I870" s="674"/>
      <c r="J870" s="674"/>
      <c r="K870" s="676"/>
    </row>
    <row r="871" spans="1:11" ht="141.75">
      <c r="A871" s="649"/>
      <c r="B871" s="652"/>
      <c r="C871" s="32" t="s">
        <v>248</v>
      </c>
      <c r="D871" s="5">
        <v>25</v>
      </c>
      <c r="E871" s="254">
        <v>25.87</v>
      </c>
      <c r="F871" s="1">
        <f t="shared" ref="F871:F872" si="143">IF(E871/D871*100&gt;130,130,E871/D871*100)</f>
        <v>103.47999999999999</v>
      </c>
      <c r="G871" s="5" t="s">
        <v>6</v>
      </c>
      <c r="H871" s="674"/>
      <c r="I871" s="674"/>
      <c r="J871" s="674"/>
      <c r="K871" s="677"/>
    </row>
    <row r="872" spans="1:11" ht="37.5" customHeight="1" thickBot="1">
      <c r="A872" s="649"/>
      <c r="B872" s="683"/>
      <c r="C872" s="222" t="s">
        <v>235</v>
      </c>
      <c r="D872" s="297">
        <v>4800</v>
      </c>
      <c r="E872" s="297">
        <v>4955</v>
      </c>
      <c r="F872" s="1">
        <f t="shared" si="143"/>
        <v>103.22916666666666</v>
      </c>
      <c r="G872" s="307" t="s">
        <v>6</v>
      </c>
      <c r="H872" s="675"/>
      <c r="I872" s="675"/>
      <c r="J872" s="675" t="e">
        <f>I872/H872*100</f>
        <v>#DIV/0!</v>
      </c>
      <c r="K872" s="678" t="e">
        <f>(J872+G872)/2</f>
        <v>#DIV/0!</v>
      </c>
    </row>
    <row r="873" spans="1:11" ht="16.5" thickBot="1">
      <c r="A873" s="711"/>
      <c r="B873" s="60" t="s">
        <v>26</v>
      </c>
      <c r="C873" s="379" t="s">
        <v>225</v>
      </c>
      <c r="D873" s="63"/>
      <c r="E873" s="64"/>
      <c r="F873" s="65"/>
      <c r="G873" s="65">
        <f>SUM(F870:F872)/3</f>
        <v>105.31331196581196</v>
      </c>
      <c r="H873" s="166">
        <v>160</v>
      </c>
      <c r="I873" s="118">
        <v>160</v>
      </c>
      <c r="J873" s="151">
        <f>I873/H873*100</f>
        <v>100</v>
      </c>
      <c r="K873" s="178">
        <f>(J873+G873)/2</f>
        <v>102.65665598290599</v>
      </c>
    </row>
    <row r="874" spans="1:11" ht="16.5" thickBot="1">
      <c r="A874" s="736" t="s">
        <v>223</v>
      </c>
      <c r="B874" s="737"/>
      <c r="C874" s="737"/>
      <c r="D874" s="737"/>
      <c r="E874" s="737"/>
      <c r="F874" s="737"/>
      <c r="G874" s="737"/>
      <c r="H874" s="737"/>
      <c r="I874" s="737"/>
      <c r="J874" s="737"/>
      <c r="K874" s="738"/>
    </row>
    <row r="875" spans="1:11" ht="36" customHeight="1">
      <c r="A875" s="660" t="s">
        <v>126</v>
      </c>
      <c r="B875" s="651" t="s">
        <v>236</v>
      </c>
      <c r="C875" s="108" t="s">
        <v>237</v>
      </c>
      <c r="D875" s="23">
        <v>132500</v>
      </c>
      <c r="E875" s="23">
        <v>131285</v>
      </c>
      <c r="F875" s="1">
        <f>IF(E875/D875*100&gt;130,130,E875/D875*100)</f>
        <v>99.083018867924537</v>
      </c>
      <c r="G875" s="22" t="s">
        <v>6</v>
      </c>
      <c r="H875" s="724"/>
      <c r="I875" s="724"/>
      <c r="J875" s="727"/>
      <c r="K875" s="671"/>
    </row>
    <row r="876" spans="1:11" ht="46.5" customHeight="1">
      <c r="A876" s="661"/>
      <c r="B876" s="652"/>
      <c r="C876" s="77" t="s">
        <v>238</v>
      </c>
      <c r="D876" s="5">
        <v>342</v>
      </c>
      <c r="E876" s="5">
        <v>334</v>
      </c>
      <c r="F876" s="1">
        <f t="shared" ref="F876:F877" si="144">IF(E876/D876*100&gt;130,130,E876/D876*100)</f>
        <v>97.660818713450297</v>
      </c>
      <c r="G876" s="5" t="s">
        <v>6</v>
      </c>
      <c r="H876" s="725"/>
      <c r="I876" s="725"/>
      <c r="J876" s="728"/>
      <c r="K876" s="814"/>
    </row>
    <row r="877" spans="1:11" ht="84.75" customHeight="1" thickBot="1">
      <c r="A877" s="661"/>
      <c r="B877" s="653"/>
      <c r="C877" s="221" t="s">
        <v>249</v>
      </c>
      <c r="D877" s="20">
        <v>11</v>
      </c>
      <c r="E877" s="20">
        <v>11</v>
      </c>
      <c r="F877" s="53">
        <f t="shared" si="144"/>
        <v>100</v>
      </c>
      <c r="G877" s="20" t="s">
        <v>6</v>
      </c>
      <c r="H877" s="726"/>
      <c r="I877" s="726"/>
      <c r="J877" s="729"/>
      <c r="K877" s="672"/>
    </row>
    <row r="878" spans="1:11" ht="16.5" thickBot="1">
      <c r="A878" s="711"/>
      <c r="B878" s="220" t="s">
        <v>19</v>
      </c>
      <c r="C878" s="379" t="s">
        <v>225</v>
      </c>
      <c r="D878" s="605"/>
      <c r="E878" s="56"/>
      <c r="F878" s="606"/>
      <c r="G878" s="605">
        <f>SUM(F875:F877)/3</f>
        <v>98.91461252712493</v>
      </c>
      <c r="H878" s="104">
        <v>342</v>
      </c>
      <c r="I878" s="104">
        <v>334</v>
      </c>
      <c r="J878" s="152">
        <f>I878/H878*100</f>
        <v>97.660818713450297</v>
      </c>
      <c r="K878" s="188">
        <f>(J878+G878)/2</f>
        <v>98.287715620287614</v>
      </c>
    </row>
    <row r="879" spans="1:11" ht="324" customHeight="1" thickBot="1">
      <c r="A879" s="660" t="s">
        <v>127</v>
      </c>
      <c r="B879" s="223" t="s">
        <v>239</v>
      </c>
      <c r="C879" s="73" t="s">
        <v>240</v>
      </c>
      <c r="D879" s="812" t="str">
        <f>[1]Лист1!$D$24</f>
        <v>Чемпионат России по хоккею с мячом 1-3 место; Кубок России по хоккею с мячом 1/2 финала; Кубок Мира по хоккею с мячом 1/2 финала; Первенство России по хоккею с мячом 1-3 место; Чемпионат России по регби 1-2 место; Чемпионат России по регби-7 1-3 место; Чемпионат России по регби-7 среди женщин 3 место; Кубок России по регби 1-3 место; Кубок России по регби-7 1-3 место; Кубок России по регби-7 среди женщин 3 место.</v>
      </c>
      <c r="E879" s="813"/>
      <c r="F879" s="812" t="str">
        <f>[1]Лист1!$E$24</f>
        <v>Чемпионат России по хоккею с мячом-3 место; Кубок России по хоккею с мячом- участвовали в 1/2 финала; Кубок Мира по хоккею с мячом- участвовали 1/2 финала; Первенство России по хоккею с мячом 4 место; Чемпионат России по регби 7 среди женщин 3 место; Кубок России по регби-7 2 место; Кубок России по регби-7 среди женщин 4 место.</v>
      </c>
      <c r="G879" s="813"/>
      <c r="H879" s="218"/>
      <c r="I879" s="251"/>
      <c r="J879" s="218"/>
      <c r="K879" s="224"/>
    </row>
    <row r="880" spans="1:11" ht="16.5" thickBot="1">
      <c r="A880" s="711"/>
      <c r="B880" s="304" t="s">
        <v>26</v>
      </c>
      <c r="C880" s="271"/>
      <c r="D880" s="298"/>
      <c r="E880" s="56"/>
      <c r="F880" s="307"/>
      <c r="G880" s="624">
        <v>79.2</v>
      </c>
      <c r="H880" s="104">
        <v>58</v>
      </c>
      <c r="I880" s="104">
        <v>58</v>
      </c>
      <c r="J880" s="110">
        <f>I880/H880*100</f>
        <v>100</v>
      </c>
      <c r="K880" s="178">
        <f>(J880+G880)/2</f>
        <v>89.6</v>
      </c>
    </row>
    <row r="881" spans="1:11" ht="53.25" customHeight="1">
      <c r="A881" s="687" t="s">
        <v>129</v>
      </c>
      <c r="B881" s="662" t="s">
        <v>241</v>
      </c>
      <c r="C881" s="226" t="s">
        <v>242</v>
      </c>
      <c r="D881" s="22">
        <v>3005</v>
      </c>
      <c r="E881" s="22">
        <v>3005</v>
      </c>
      <c r="F881" s="174">
        <f t="shared" ref="F881" si="145">IF(E881/D881*100&gt;130,130,E881/D881*100)</f>
        <v>100</v>
      </c>
      <c r="G881" s="22" t="s">
        <v>6</v>
      </c>
      <c r="H881" s="229"/>
      <c r="I881" s="229"/>
      <c r="J881" s="230"/>
      <c r="K881" s="231"/>
    </row>
    <row r="882" spans="1:11" ht="48.75" customHeight="1">
      <c r="A882" s="688"/>
      <c r="B882" s="663"/>
      <c r="C882" s="314" t="s">
        <v>243</v>
      </c>
      <c r="D882" s="5">
        <v>0</v>
      </c>
      <c r="E882" s="6">
        <v>0</v>
      </c>
      <c r="F882" s="315">
        <v>100</v>
      </c>
      <c r="G882" s="5" t="s">
        <v>6</v>
      </c>
      <c r="K882" s="232"/>
    </row>
    <row r="883" spans="1:11" ht="54" customHeight="1" thickBot="1">
      <c r="A883" s="688"/>
      <c r="B883" s="664"/>
      <c r="C883" s="545" t="s">
        <v>430</v>
      </c>
      <c r="D883" s="530">
        <v>124</v>
      </c>
      <c r="E883" s="56">
        <v>121</v>
      </c>
      <c r="F883" s="53">
        <f t="shared" ref="F883" si="146">IF(E883/D883*100&gt;130,130,E883/D883*100)</f>
        <v>97.58064516129032</v>
      </c>
      <c r="G883" s="20" t="s">
        <v>6</v>
      </c>
      <c r="H883" s="104"/>
      <c r="I883" s="104"/>
      <c r="J883" s="110"/>
      <c r="K883" s="228"/>
    </row>
    <row r="884" spans="1:11" ht="16.5" thickBot="1">
      <c r="A884" s="689"/>
      <c r="B884" s="304" t="s">
        <v>26</v>
      </c>
      <c r="C884" s="271"/>
      <c r="D884" s="298"/>
      <c r="E884" s="56"/>
      <c r="F884" s="307"/>
      <c r="G884" s="298">
        <f>SUM(F881:F883)/3</f>
        <v>99.193548387096769</v>
      </c>
      <c r="H884" s="104">
        <v>336860</v>
      </c>
      <c r="I884" s="104">
        <v>336293</v>
      </c>
      <c r="J884" s="110">
        <f>I884/H884*100</f>
        <v>99.831680816956606</v>
      </c>
      <c r="K884" s="228">
        <f>(J884+G884)/2</f>
        <v>99.512614602026687</v>
      </c>
    </row>
    <row r="885" spans="1:11" ht="34.5" hidden="1" customHeight="1">
      <c r="A885" s="648" t="s">
        <v>131</v>
      </c>
      <c r="B885" s="651" t="s">
        <v>244</v>
      </c>
      <c r="C885" s="226" t="s">
        <v>245</v>
      </c>
      <c r="D885" s="22"/>
      <c r="E885" s="61"/>
      <c r="F885" s="174" t="e">
        <f t="shared" ref="F885:F886" si="147">IF(E885/D885*100&gt;130,130,E885/D885*100)</f>
        <v>#DIV/0!</v>
      </c>
      <c r="G885" s="22" t="s">
        <v>6</v>
      </c>
      <c r="H885" s="229"/>
      <c r="I885" s="229"/>
      <c r="J885" s="230"/>
      <c r="K885" s="231"/>
    </row>
    <row r="886" spans="1:11" ht="102.75" hidden="1" customHeight="1" thickBot="1">
      <c r="A886" s="650"/>
      <c r="B886" s="653"/>
      <c r="C886" s="295" t="s">
        <v>246</v>
      </c>
      <c r="D886" s="298"/>
      <c r="E886" s="56"/>
      <c r="F886" s="53" t="e">
        <f t="shared" si="147"/>
        <v>#DIV/0!</v>
      </c>
      <c r="G886" s="298" t="s">
        <v>6</v>
      </c>
      <c r="H886" s="155"/>
      <c r="I886" s="155"/>
      <c r="J886" s="156"/>
      <c r="K886" s="233"/>
    </row>
    <row r="887" spans="1:11" ht="24" customHeight="1" thickBot="1">
      <c r="A887" s="826" t="s">
        <v>17</v>
      </c>
      <c r="B887" s="827"/>
      <c r="C887" s="827"/>
      <c r="D887" s="827"/>
      <c r="E887" s="827"/>
      <c r="F887" s="827"/>
      <c r="G887" s="827"/>
      <c r="H887" s="138"/>
      <c r="I887" s="138"/>
      <c r="J887" s="102"/>
      <c r="K887" s="242"/>
    </row>
    <row r="888" spans="1:11" ht="31.5" customHeight="1">
      <c r="A888" s="648" t="s">
        <v>128</v>
      </c>
      <c r="B888" s="754" t="s">
        <v>250</v>
      </c>
      <c r="C888" s="69" t="s">
        <v>251</v>
      </c>
      <c r="D888" s="22"/>
      <c r="E888" s="22"/>
      <c r="F888" s="181"/>
      <c r="G888" s="22" t="s">
        <v>6</v>
      </c>
      <c r="H888" s="235"/>
      <c r="I888" s="235"/>
      <c r="J888" s="157"/>
      <c r="K888" s="199"/>
    </row>
    <row r="889" spans="1:11" ht="33" customHeight="1">
      <c r="A889" s="649"/>
      <c r="B889" s="755"/>
      <c r="C889" s="28" t="s">
        <v>429</v>
      </c>
      <c r="D889" s="5">
        <v>100</v>
      </c>
      <c r="E889" s="5">
        <v>100</v>
      </c>
      <c r="F889" s="1">
        <f t="shared" ref="F889:F906" si="148">IF(E889/D889*100&gt;130,130,E889/D889*100)</f>
        <v>100</v>
      </c>
      <c r="G889" s="5" t="s">
        <v>6</v>
      </c>
      <c r="H889" s="158"/>
      <c r="I889" s="158"/>
      <c r="J889" s="159"/>
      <c r="K889" s="200"/>
    </row>
    <row r="890" spans="1:11" ht="48.75" customHeight="1">
      <c r="A890" s="649"/>
      <c r="B890" s="755"/>
      <c r="C890" s="27" t="s">
        <v>252</v>
      </c>
      <c r="D890" s="5">
        <v>100</v>
      </c>
      <c r="E890" s="5">
        <v>100</v>
      </c>
      <c r="F890" s="1">
        <f t="shared" si="148"/>
        <v>100</v>
      </c>
      <c r="G890" s="5" t="s">
        <v>6</v>
      </c>
      <c r="H890" s="158"/>
      <c r="I890" s="158"/>
      <c r="J890" s="159"/>
      <c r="K890" s="200"/>
    </row>
    <row r="891" spans="1:11" ht="36.75" customHeight="1">
      <c r="A891" s="649"/>
      <c r="B891" s="755"/>
      <c r="C891" s="28" t="s">
        <v>253</v>
      </c>
      <c r="D891" s="5">
        <v>100</v>
      </c>
      <c r="E891" s="5">
        <v>100</v>
      </c>
      <c r="F891" s="1">
        <f t="shared" si="148"/>
        <v>100</v>
      </c>
      <c r="G891" s="5" t="s">
        <v>6</v>
      </c>
      <c r="H891" s="158"/>
      <c r="I891" s="158"/>
      <c r="J891" s="159"/>
      <c r="K891" s="200"/>
    </row>
    <row r="892" spans="1:11" ht="31.5">
      <c r="A892" s="649"/>
      <c r="B892" s="755"/>
      <c r="C892" s="28" t="s">
        <v>254</v>
      </c>
      <c r="D892" s="5">
        <v>100</v>
      </c>
      <c r="E892" s="5">
        <v>100</v>
      </c>
      <c r="F892" s="315">
        <f t="shared" si="148"/>
        <v>100</v>
      </c>
      <c r="G892" s="5" t="s">
        <v>6</v>
      </c>
      <c r="H892" s="158"/>
      <c r="I892" s="158"/>
      <c r="J892" s="159"/>
      <c r="K892" s="200"/>
    </row>
    <row r="893" spans="1:11" ht="31.5">
      <c r="A893" s="649"/>
      <c r="B893" s="755"/>
      <c r="C893" s="28" t="s">
        <v>255</v>
      </c>
      <c r="D893" s="5">
        <v>100</v>
      </c>
      <c r="E893" s="5">
        <v>100</v>
      </c>
      <c r="F893" s="315">
        <f t="shared" si="148"/>
        <v>100</v>
      </c>
      <c r="G893" s="5" t="s">
        <v>6</v>
      </c>
      <c r="H893" s="158"/>
      <c r="I893" s="158"/>
      <c r="J893" s="159"/>
      <c r="K893" s="200"/>
    </row>
    <row r="894" spans="1:11" ht="32.25" thickBot="1">
      <c r="A894" s="649"/>
      <c r="B894" s="755"/>
      <c r="C894" s="77" t="s">
        <v>256</v>
      </c>
      <c r="D894" s="5">
        <v>100</v>
      </c>
      <c r="E894" s="5">
        <v>100</v>
      </c>
      <c r="F894" s="53">
        <f t="shared" si="148"/>
        <v>100</v>
      </c>
      <c r="G894" s="316" t="s">
        <v>6</v>
      </c>
      <c r="H894" s="158"/>
      <c r="I894" s="158"/>
      <c r="J894" s="159"/>
      <c r="K894" s="201"/>
    </row>
    <row r="895" spans="1:11" ht="16.5" thickBot="1">
      <c r="A895" s="711"/>
      <c r="B895" s="117" t="s">
        <v>23</v>
      </c>
      <c r="C895" s="283" t="s">
        <v>225</v>
      </c>
      <c r="D895" s="63"/>
      <c r="E895" s="64"/>
      <c r="F895" s="313"/>
      <c r="G895" s="63">
        <f>SUM(F888:F895)/6</f>
        <v>100</v>
      </c>
      <c r="H895" s="118">
        <v>430</v>
      </c>
      <c r="I895" s="118">
        <v>430</v>
      </c>
      <c r="J895" s="151">
        <f>I895/H895*100</f>
        <v>100</v>
      </c>
      <c r="K895" s="178">
        <f>(J895+G895)/2</f>
        <v>100</v>
      </c>
    </row>
    <row r="896" spans="1:11" ht="31.5">
      <c r="A896" s="648" t="s">
        <v>27</v>
      </c>
      <c r="B896" s="651" t="s">
        <v>257</v>
      </c>
      <c r="C896" s="69" t="s">
        <v>258</v>
      </c>
      <c r="D896" s="22">
        <v>6000</v>
      </c>
      <c r="E896" s="22">
        <v>6000</v>
      </c>
      <c r="F896" s="174">
        <f t="shared" si="148"/>
        <v>100</v>
      </c>
      <c r="G896" s="22" t="s">
        <v>6</v>
      </c>
      <c r="H896" s="673"/>
      <c r="I896" s="673"/>
      <c r="J896" s="684"/>
      <c r="K896" s="199"/>
    </row>
    <row r="897" spans="1:11" ht="47.25">
      <c r="A897" s="649"/>
      <c r="B897" s="652"/>
      <c r="C897" s="27" t="s">
        <v>259</v>
      </c>
      <c r="D897" s="5">
        <v>25</v>
      </c>
      <c r="E897" s="5">
        <v>32</v>
      </c>
      <c r="F897" s="315">
        <f t="shared" si="148"/>
        <v>128</v>
      </c>
      <c r="G897" s="5" t="s">
        <v>6</v>
      </c>
      <c r="H897" s="674"/>
      <c r="I897" s="674"/>
      <c r="J897" s="685"/>
      <c r="K897" s="200"/>
    </row>
    <row r="898" spans="1:11" ht="36.75" customHeight="1">
      <c r="A898" s="649"/>
      <c r="B898" s="652"/>
      <c r="C898" s="27" t="s">
        <v>260</v>
      </c>
      <c r="D898" s="5">
        <v>20</v>
      </c>
      <c r="E898" s="5">
        <v>20</v>
      </c>
      <c r="F898" s="315">
        <f t="shared" si="148"/>
        <v>100</v>
      </c>
      <c r="G898" s="5" t="s">
        <v>6</v>
      </c>
      <c r="H898" s="674"/>
      <c r="I898" s="674"/>
      <c r="J898" s="685"/>
      <c r="K898" s="200"/>
    </row>
    <row r="899" spans="1:11" ht="67.5" customHeight="1" thickBot="1">
      <c r="A899" s="649"/>
      <c r="B899" s="652"/>
      <c r="C899" s="77" t="s">
        <v>261</v>
      </c>
      <c r="D899" s="316">
        <v>95</v>
      </c>
      <c r="E899" s="316">
        <v>95</v>
      </c>
      <c r="F899" s="234">
        <f t="shared" si="148"/>
        <v>100</v>
      </c>
      <c r="G899" s="316" t="s">
        <v>6</v>
      </c>
      <c r="H899" s="674"/>
      <c r="I899" s="674"/>
      <c r="J899" s="685"/>
      <c r="K899" s="200"/>
    </row>
    <row r="900" spans="1:11" ht="16.5" thickBot="1">
      <c r="A900" s="711"/>
      <c r="B900" s="117" t="s">
        <v>23</v>
      </c>
      <c r="C900" s="283" t="s">
        <v>225</v>
      </c>
      <c r="D900" s="63"/>
      <c r="E900" s="64"/>
      <c r="F900" s="65"/>
      <c r="G900" s="63">
        <f>SUM(F896:F899)/4</f>
        <v>107</v>
      </c>
      <c r="H900" s="22">
        <v>6000</v>
      </c>
      <c r="I900" s="22">
        <v>6000</v>
      </c>
      <c r="J900" s="151">
        <f>I900/H900*100</f>
        <v>100</v>
      </c>
      <c r="K900" s="188">
        <f>(J900+G900)/2</f>
        <v>103.5</v>
      </c>
    </row>
    <row r="901" spans="1:11" ht="53.25" customHeight="1">
      <c r="A901" s="648" t="s">
        <v>28</v>
      </c>
      <c r="B901" s="651" t="s">
        <v>262</v>
      </c>
      <c r="C901" s="68" t="s">
        <v>263</v>
      </c>
      <c r="D901" s="22">
        <v>13850</v>
      </c>
      <c r="E901" s="22">
        <v>13862</v>
      </c>
      <c r="F901" s="315">
        <f t="shared" si="148"/>
        <v>100.08664259927798</v>
      </c>
      <c r="G901" s="22" t="s">
        <v>6</v>
      </c>
      <c r="H901" s="673"/>
      <c r="I901" s="673"/>
      <c r="J901" s="684"/>
      <c r="K901" s="199"/>
    </row>
    <row r="902" spans="1:11" ht="47.25" customHeight="1">
      <c r="A902" s="649"/>
      <c r="B902" s="652"/>
      <c r="C902" s="388" t="s">
        <v>264</v>
      </c>
      <c r="D902" s="5">
        <v>300</v>
      </c>
      <c r="E902" s="5">
        <v>305</v>
      </c>
      <c r="F902" s="315">
        <f t="shared" si="148"/>
        <v>101.66666666666666</v>
      </c>
      <c r="G902" s="5" t="s">
        <v>6</v>
      </c>
      <c r="H902" s="674"/>
      <c r="I902" s="674"/>
      <c r="J902" s="685"/>
      <c r="K902" s="200"/>
    </row>
    <row r="903" spans="1:11" ht="54" customHeight="1" thickBot="1">
      <c r="A903" s="649"/>
      <c r="B903" s="653"/>
      <c r="C903" s="219" t="s">
        <v>265</v>
      </c>
      <c r="D903" s="525">
        <v>2500</v>
      </c>
      <c r="E903" s="20">
        <v>2505</v>
      </c>
      <c r="F903" s="53">
        <f t="shared" si="148"/>
        <v>100.2</v>
      </c>
      <c r="G903" s="20" t="s">
        <v>6</v>
      </c>
      <c r="H903" s="675"/>
      <c r="I903" s="675"/>
      <c r="J903" s="686"/>
      <c r="K903" s="201"/>
    </row>
    <row r="904" spans="1:11" ht="16.5" thickBot="1">
      <c r="A904" s="650"/>
      <c r="B904" s="50" t="s">
        <v>23</v>
      </c>
      <c r="C904" s="379" t="s">
        <v>225</v>
      </c>
      <c r="D904" s="298"/>
      <c r="E904" s="56"/>
      <c r="F904" s="307"/>
      <c r="G904" s="298">
        <f>SUM(F901:F903)/3</f>
        <v>100.65110308864821</v>
      </c>
      <c r="H904" s="104">
        <v>20000</v>
      </c>
      <c r="I904" s="104">
        <v>20034</v>
      </c>
      <c r="J904" s="110">
        <f>I904/H904*100</f>
        <v>100.17</v>
      </c>
      <c r="K904" s="178">
        <f>(J904+G904)/2</f>
        <v>100.41055154432411</v>
      </c>
    </row>
    <row r="905" spans="1:11" ht="34.5" hidden="1" customHeight="1">
      <c r="A905" s="660" t="s">
        <v>125</v>
      </c>
      <c r="B905" s="662" t="s">
        <v>266</v>
      </c>
      <c r="C905" s="75" t="s">
        <v>267</v>
      </c>
      <c r="D905" s="22"/>
      <c r="E905" s="22"/>
      <c r="F905" s="315" t="e">
        <f t="shared" si="148"/>
        <v>#DIV/0!</v>
      </c>
      <c r="G905" s="22" t="s">
        <v>6</v>
      </c>
      <c r="H905" s="639"/>
      <c r="I905" s="673"/>
      <c r="J905" s="699"/>
      <c r="K905" s="199"/>
    </row>
    <row r="906" spans="1:11" ht="83.25" hidden="1" customHeight="1" thickBot="1">
      <c r="A906" s="661"/>
      <c r="B906" s="664"/>
      <c r="C906" s="237" t="s">
        <v>288</v>
      </c>
      <c r="D906" s="20"/>
      <c r="E906" s="20"/>
      <c r="F906" s="53" t="e">
        <f t="shared" si="148"/>
        <v>#DIV/0!</v>
      </c>
      <c r="G906" s="20" t="s">
        <v>6</v>
      </c>
      <c r="H906" s="641"/>
      <c r="I906" s="675"/>
      <c r="J906" s="701"/>
      <c r="K906" s="201"/>
    </row>
    <row r="907" spans="1:11" ht="16.5" hidden="1" customHeight="1" thickBot="1">
      <c r="A907" s="650"/>
      <c r="B907" s="50" t="s">
        <v>23</v>
      </c>
      <c r="C907" s="379" t="s">
        <v>225</v>
      </c>
      <c r="D907" s="298"/>
      <c r="E907" s="236"/>
      <c r="F907" s="67"/>
      <c r="G907" s="298" t="e">
        <f>SUM(F905:F906)/2</f>
        <v>#DIV/0!</v>
      </c>
      <c r="H907" s="104"/>
      <c r="I907" s="104"/>
      <c r="J907" s="110" t="e">
        <f>I907/H907*100</f>
        <v>#DIV/0!</v>
      </c>
      <c r="K907" s="178" t="e">
        <f>(J907+G907)/2</f>
        <v>#DIV/0!</v>
      </c>
    </row>
    <row r="908" spans="1:11" ht="16.5" thickBot="1">
      <c r="A908" s="736" t="s">
        <v>147</v>
      </c>
      <c r="B908" s="737"/>
      <c r="C908" s="737"/>
      <c r="D908" s="737"/>
      <c r="E908" s="737"/>
      <c r="F908" s="737"/>
      <c r="G908" s="737"/>
      <c r="H908" s="737"/>
      <c r="I908" s="737"/>
      <c r="J908" s="737"/>
      <c r="K908" s="738"/>
    </row>
    <row r="909" spans="1:11" ht="66.75" customHeight="1">
      <c r="A909" s="661" t="s">
        <v>126</v>
      </c>
      <c r="B909" s="662" t="s">
        <v>268</v>
      </c>
      <c r="C909" s="75" t="s">
        <v>289</v>
      </c>
      <c r="D909" s="618">
        <v>60</v>
      </c>
      <c r="E909" s="22">
        <v>61</v>
      </c>
      <c r="F909" s="315">
        <f t="shared" ref="F909:F934" si="149">IF(E909/D909*100&gt;130,130,E909/D909*100)</f>
        <v>101.66666666666666</v>
      </c>
      <c r="G909" s="22" t="s">
        <v>6</v>
      </c>
      <c r="H909" s="673"/>
      <c r="I909" s="639"/>
      <c r="J909" s="699"/>
      <c r="K909" s="199"/>
    </row>
    <row r="910" spans="1:11" ht="69.75" customHeight="1">
      <c r="A910" s="661"/>
      <c r="B910" s="663"/>
      <c r="C910" s="28" t="s">
        <v>269</v>
      </c>
      <c r="D910" s="618">
        <v>3</v>
      </c>
      <c r="E910" s="5">
        <v>4</v>
      </c>
      <c r="F910" s="315">
        <f t="shared" si="149"/>
        <v>130</v>
      </c>
      <c r="G910" s="5" t="s">
        <v>6</v>
      </c>
      <c r="H910" s="674"/>
      <c r="I910" s="640"/>
      <c r="J910" s="700"/>
      <c r="K910" s="200"/>
    </row>
    <row r="911" spans="1:11" ht="80.25" customHeight="1">
      <c r="A911" s="661"/>
      <c r="B911" s="663"/>
      <c r="C911" s="105" t="s">
        <v>270</v>
      </c>
      <c r="D911" s="234">
        <v>5</v>
      </c>
      <c r="E911" s="619">
        <v>6</v>
      </c>
      <c r="F911" s="315">
        <f t="shared" si="149"/>
        <v>120</v>
      </c>
      <c r="G911" s="316" t="s">
        <v>6</v>
      </c>
      <c r="H911" s="674"/>
      <c r="I911" s="640"/>
      <c r="J911" s="700"/>
      <c r="K911" s="200"/>
    </row>
    <row r="912" spans="1:11" ht="32.25" customHeight="1" thickBot="1">
      <c r="A912" s="661"/>
      <c r="B912" s="664"/>
      <c r="C912" s="81" t="s">
        <v>271</v>
      </c>
      <c r="D912" s="20">
        <v>2320</v>
      </c>
      <c r="E912" s="20">
        <v>2348</v>
      </c>
      <c r="F912" s="53">
        <f t="shared" si="149"/>
        <v>101.20689655172414</v>
      </c>
      <c r="G912" s="20" t="s">
        <v>6</v>
      </c>
      <c r="H912" s="675"/>
      <c r="I912" s="641"/>
      <c r="J912" s="701"/>
      <c r="K912" s="201"/>
    </row>
    <row r="913" spans="1:11" ht="16.5" thickBot="1">
      <c r="A913" s="650"/>
      <c r="B913" s="50" t="s">
        <v>23</v>
      </c>
      <c r="C913" s="271" t="s">
        <v>225</v>
      </c>
      <c r="D913" s="298"/>
      <c r="E913" s="56"/>
      <c r="F913" s="307"/>
      <c r="G913" s="298">
        <f>SUM(F909:F912)/4</f>
        <v>113.21839080459769</v>
      </c>
      <c r="H913" s="104">
        <v>2320</v>
      </c>
      <c r="I913" s="104">
        <v>2348</v>
      </c>
      <c r="J913" s="110">
        <f>I913/H913*100</f>
        <v>101.20689655172414</v>
      </c>
      <c r="K913" s="178">
        <f>(J913+G913)/2</f>
        <v>107.21264367816092</v>
      </c>
    </row>
    <row r="914" spans="1:11" ht="91.5" customHeight="1">
      <c r="A914" s="660" t="s">
        <v>127</v>
      </c>
      <c r="B914" s="662" t="s">
        <v>272</v>
      </c>
      <c r="C914" s="238" t="s">
        <v>355</v>
      </c>
      <c r="D914" s="5">
        <v>78</v>
      </c>
      <c r="E914" s="5">
        <v>80</v>
      </c>
      <c r="F914" s="315">
        <f t="shared" si="149"/>
        <v>102.56410256410255</v>
      </c>
      <c r="G914" s="22" t="s">
        <v>6</v>
      </c>
      <c r="H914" s="639"/>
      <c r="I914" s="639"/>
      <c r="J914" s="699"/>
      <c r="K914" s="199"/>
    </row>
    <row r="915" spans="1:11" ht="53.25" customHeight="1">
      <c r="A915" s="661"/>
      <c r="B915" s="663"/>
      <c r="C915" s="109" t="s">
        <v>356</v>
      </c>
      <c r="D915" s="5">
        <v>28</v>
      </c>
      <c r="E915" s="5">
        <v>32</v>
      </c>
      <c r="F915" s="315">
        <f t="shared" si="149"/>
        <v>114.28571428571428</v>
      </c>
      <c r="G915" s="5" t="s">
        <v>6</v>
      </c>
      <c r="H915" s="640"/>
      <c r="I915" s="640"/>
      <c r="J915" s="700"/>
      <c r="K915" s="200"/>
    </row>
    <row r="916" spans="1:11" ht="49.5" customHeight="1" thickBot="1">
      <c r="A916" s="661"/>
      <c r="B916" s="664"/>
      <c r="C916" s="76" t="s">
        <v>357</v>
      </c>
      <c r="D916" s="20">
        <v>12185</v>
      </c>
      <c r="E916" s="20">
        <v>13336</v>
      </c>
      <c r="F916" s="315">
        <f t="shared" si="149"/>
        <v>109.44604021337709</v>
      </c>
      <c r="G916" s="20" t="s">
        <v>6</v>
      </c>
      <c r="H916" s="641"/>
      <c r="I916" s="641"/>
      <c r="J916" s="701"/>
      <c r="K916" s="201"/>
    </row>
    <row r="917" spans="1:11" ht="17.25" customHeight="1" thickBot="1">
      <c r="A917" s="650"/>
      <c r="B917" s="190" t="s">
        <v>23</v>
      </c>
      <c r="C917" s="287" t="s">
        <v>225</v>
      </c>
      <c r="D917" s="63"/>
      <c r="E917" s="64"/>
      <c r="F917" s="65"/>
      <c r="G917" s="63">
        <f>SUM(F914:F916)/3</f>
        <v>108.76528568773131</v>
      </c>
      <c r="H917" s="151">
        <v>90</v>
      </c>
      <c r="I917" s="151">
        <v>88</v>
      </c>
      <c r="J917" s="151">
        <f>I917/H917*100</f>
        <v>97.777777777777771</v>
      </c>
      <c r="K917" s="178">
        <f>(J917+G917)/2</f>
        <v>103.27153173275454</v>
      </c>
    </row>
    <row r="918" spans="1:11" ht="37.5" customHeight="1">
      <c r="A918" s="687" t="s">
        <v>129</v>
      </c>
      <c r="B918" s="662" t="s">
        <v>273</v>
      </c>
      <c r="C918" s="109" t="s">
        <v>274</v>
      </c>
      <c r="D918" s="22">
        <v>28300</v>
      </c>
      <c r="E918" s="22">
        <v>28867</v>
      </c>
      <c r="F918" s="315">
        <f t="shared" si="149"/>
        <v>102.00353356890459</v>
      </c>
      <c r="G918" s="22" t="s">
        <v>6</v>
      </c>
      <c r="H918" s="639"/>
      <c r="I918" s="639"/>
      <c r="J918" s="639"/>
      <c r="K918" s="671"/>
    </row>
    <row r="919" spans="1:11" ht="65.25" customHeight="1">
      <c r="A919" s="688"/>
      <c r="B919" s="663"/>
      <c r="C919" s="109" t="s">
        <v>275</v>
      </c>
      <c r="D919" s="5">
        <v>95</v>
      </c>
      <c r="E919" s="5">
        <v>98</v>
      </c>
      <c r="F919" s="315">
        <f t="shared" si="149"/>
        <v>103.15789473684211</v>
      </c>
      <c r="G919" s="5" t="s">
        <v>6</v>
      </c>
      <c r="H919" s="640"/>
      <c r="I919" s="640"/>
      <c r="J919" s="640"/>
      <c r="K919" s="814"/>
    </row>
    <row r="920" spans="1:11" ht="76.5" customHeight="1" thickBot="1">
      <c r="A920" s="688"/>
      <c r="B920" s="664"/>
      <c r="C920" s="239" t="s">
        <v>276</v>
      </c>
      <c r="D920" s="316">
        <v>12</v>
      </c>
      <c r="E920" s="316">
        <v>12</v>
      </c>
      <c r="F920" s="315">
        <f t="shared" si="149"/>
        <v>100</v>
      </c>
      <c r="G920" s="5" t="s">
        <v>6</v>
      </c>
      <c r="H920" s="640"/>
      <c r="I920" s="640"/>
      <c r="J920" s="640"/>
      <c r="K920" s="672"/>
    </row>
    <row r="921" spans="1:11" ht="16.5" thickBot="1">
      <c r="A921" s="689"/>
      <c r="B921" s="195" t="s">
        <v>23</v>
      </c>
      <c r="C921" s="280" t="s">
        <v>225</v>
      </c>
      <c r="D921" s="63"/>
      <c r="E921" s="64"/>
      <c r="F921" s="65"/>
      <c r="G921" s="63">
        <f>SUM(F918:F920)/3</f>
        <v>101.72047610191557</v>
      </c>
      <c r="H921" s="151">
        <v>1070</v>
      </c>
      <c r="I921" s="151">
        <v>1075</v>
      </c>
      <c r="J921" s="151">
        <f>I921/H921*100</f>
        <v>100.46728971962618</v>
      </c>
      <c r="K921" s="178">
        <f>(J921+G921)/2</f>
        <v>101.09388291077087</v>
      </c>
    </row>
    <row r="922" spans="1:11" ht="90.75" hidden="1" customHeight="1">
      <c r="A922" s="687" t="s">
        <v>131</v>
      </c>
      <c r="B922" s="662" t="s">
        <v>277</v>
      </c>
      <c r="C922" s="109" t="s">
        <v>278</v>
      </c>
      <c r="D922" s="22"/>
      <c r="E922" s="22"/>
      <c r="F922" s="315" t="e">
        <f t="shared" si="149"/>
        <v>#DIV/0!</v>
      </c>
      <c r="G922" s="22" t="s">
        <v>6</v>
      </c>
      <c r="H922" s="639"/>
      <c r="I922" s="639"/>
      <c r="J922" s="639"/>
      <c r="K922" s="671"/>
    </row>
    <row r="923" spans="1:11" ht="90.75" hidden="1" customHeight="1" thickBot="1">
      <c r="A923" s="688"/>
      <c r="B923" s="664"/>
      <c r="C923" s="109" t="s">
        <v>279</v>
      </c>
      <c r="D923" s="5"/>
      <c r="E923" s="5"/>
      <c r="F923" s="315" t="e">
        <f t="shared" si="149"/>
        <v>#DIV/0!</v>
      </c>
      <c r="G923" s="5" t="s">
        <v>6</v>
      </c>
      <c r="H923" s="640"/>
      <c r="I923" s="640"/>
      <c r="J923" s="640"/>
      <c r="K923" s="672"/>
    </row>
    <row r="924" spans="1:11" ht="16.5" hidden="1" thickBot="1">
      <c r="A924" s="689"/>
      <c r="B924" s="190" t="s">
        <v>23</v>
      </c>
      <c r="C924" s="287" t="s">
        <v>225</v>
      </c>
      <c r="D924" s="63"/>
      <c r="E924" s="64"/>
      <c r="F924" s="65"/>
      <c r="G924" s="63" t="e">
        <f>SUM(F922:F923)/2</f>
        <v>#DIV/0!</v>
      </c>
      <c r="H924" s="151"/>
      <c r="I924" s="151"/>
      <c r="J924" s="151" t="e">
        <f>I924/H924*100</f>
        <v>#DIV/0!</v>
      </c>
      <c r="K924" s="178" t="e">
        <f>(J924+G924)/2</f>
        <v>#DIV/0!</v>
      </c>
    </row>
    <row r="925" spans="1:11" ht="33.75" customHeight="1">
      <c r="A925" s="661" t="s">
        <v>206</v>
      </c>
      <c r="B925" s="662" t="s">
        <v>280</v>
      </c>
      <c r="C925" s="75" t="s">
        <v>284</v>
      </c>
      <c r="D925" s="22">
        <v>25032</v>
      </c>
      <c r="E925" s="22">
        <v>26859</v>
      </c>
      <c r="F925" s="315">
        <f t="shared" si="149"/>
        <v>107.29865771812082</v>
      </c>
      <c r="G925" s="22" t="s">
        <v>6</v>
      </c>
      <c r="H925" s="673"/>
      <c r="I925" s="639"/>
      <c r="J925" s="699"/>
      <c r="K925" s="199"/>
    </row>
    <row r="926" spans="1:11" ht="36" customHeight="1">
      <c r="A926" s="661"/>
      <c r="B926" s="663"/>
      <c r="C926" s="80" t="s">
        <v>285</v>
      </c>
      <c r="D926" s="5">
        <v>33</v>
      </c>
      <c r="E926" s="5">
        <v>92</v>
      </c>
      <c r="F926" s="315">
        <f t="shared" si="149"/>
        <v>130</v>
      </c>
      <c r="G926" s="5" t="s">
        <v>6</v>
      </c>
      <c r="H926" s="674"/>
      <c r="I926" s="640"/>
      <c r="J926" s="700"/>
      <c r="K926" s="200"/>
    </row>
    <row r="927" spans="1:11" ht="40.5" customHeight="1">
      <c r="A927" s="661"/>
      <c r="B927" s="663"/>
      <c r="C927" s="105" t="s">
        <v>286</v>
      </c>
      <c r="D927" s="316">
        <v>100</v>
      </c>
      <c r="E927" s="316">
        <v>100</v>
      </c>
      <c r="F927" s="315">
        <f t="shared" si="149"/>
        <v>100</v>
      </c>
      <c r="G927" s="316" t="s">
        <v>6</v>
      </c>
      <c r="H927" s="674"/>
      <c r="I927" s="640"/>
      <c r="J927" s="700"/>
      <c r="K927" s="200"/>
    </row>
    <row r="928" spans="1:11" ht="65.25" customHeight="1" thickBot="1">
      <c r="A928" s="661"/>
      <c r="B928" s="664"/>
      <c r="C928" s="81" t="s">
        <v>287</v>
      </c>
      <c r="D928" s="20">
        <v>100</v>
      </c>
      <c r="E928" s="20">
        <v>100</v>
      </c>
      <c r="F928" s="53">
        <f t="shared" si="149"/>
        <v>100</v>
      </c>
      <c r="G928" s="20" t="s">
        <v>6</v>
      </c>
      <c r="H928" s="675"/>
      <c r="I928" s="641"/>
      <c r="J928" s="701"/>
      <c r="K928" s="201"/>
    </row>
    <row r="929" spans="1:86" ht="16.5" thickBot="1">
      <c r="A929" s="650"/>
      <c r="B929" s="50" t="s">
        <v>23</v>
      </c>
      <c r="C929" s="271" t="s">
        <v>225</v>
      </c>
      <c r="D929" s="298"/>
      <c r="E929" s="56"/>
      <c r="F929" s="307"/>
      <c r="G929" s="298">
        <f>SUM(F925:F928)/4</f>
        <v>109.3246644295302</v>
      </c>
      <c r="H929" s="104">
        <v>146</v>
      </c>
      <c r="I929" s="104">
        <v>191</v>
      </c>
      <c r="J929" s="110">
        <f>I929/H929*100</f>
        <v>130.82191780821915</v>
      </c>
      <c r="K929" s="178">
        <f>(J929+G929)/2</f>
        <v>120.07329111887468</v>
      </c>
    </row>
    <row r="930" spans="1:86" ht="66" hidden="1" customHeight="1">
      <c r="A930" s="687" t="s">
        <v>130</v>
      </c>
      <c r="B930" s="662" t="s">
        <v>281</v>
      </c>
      <c r="C930" s="109" t="s">
        <v>282</v>
      </c>
      <c r="D930" s="22"/>
      <c r="E930" s="22"/>
      <c r="F930" s="315" t="e">
        <f t="shared" si="149"/>
        <v>#DIV/0!</v>
      </c>
      <c r="G930" s="22" t="s">
        <v>6</v>
      </c>
      <c r="H930" s="639"/>
      <c r="I930" s="639"/>
      <c r="J930" s="639"/>
      <c r="K930" s="671"/>
    </row>
    <row r="931" spans="1:86" ht="69" hidden="1" customHeight="1" thickBot="1">
      <c r="A931" s="688"/>
      <c r="B931" s="664"/>
      <c r="C931" s="109" t="s">
        <v>283</v>
      </c>
      <c r="D931" s="5"/>
      <c r="E931" s="5"/>
      <c r="F931" s="315" t="e">
        <f t="shared" si="149"/>
        <v>#DIV/0!</v>
      </c>
      <c r="G931" s="5" t="s">
        <v>6</v>
      </c>
      <c r="H931" s="640"/>
      <c r="I931" s="640"/>
      <c r="J931" s="640"/>
      <c r="K931" s="672"/>
    </row>
    <row r="932" spans="1:86" ht="16.5" hidden="1" thickBot="1">
      <c r="A932" s="689"/>
      <c r="B932" s="190" t="s">
        <v>23</v>
      </c>
      <c r="C932" s="287" t="s">
        <v>225</v>
      </c>
      <c r="D932" s="63"/>
      <c r="E932" s="64"/>
      <c r="F932" s="65"/>
      <c r="G932" s="63" t="e">
        <f>SUM(F930:F931)/2</f>
        <v>#DIV/0!</v>
      </c>
      <c r="H932" s="151"/>
      <c r="I932" s="151"/>
      <c r="J932" s="151" t="e">
        <f>I932/H932*100</f>
        <v>#DIV/0!</v>
      </c>
      <c r="K932" s="178" t="e">
        <f>(J932+G932)/2</f>
        <v>#DIV/0!</v>
      </c>
    </row>
    <row r="933" spans="1:86" ht="33" customHeight="1">
      <c r="A933" s="687" t="s">
        <v>130</v>
      </c>
      <c r="B933" s="662" t="s">
        <v>499</v>
      </c>
      <c r="C933" s="125" t="s">
        <v>500</v>
      </c>
      <c r="D933" s="22">
        <v>100</v>
      </c>
      <c r="E933" s="22">
        <v>100</v>
      </c>
      <c r="F933" s="315">
        <f t="shared" si="149"/>
        <v>100</v>
      </c>
      <c r="G933" s="22" t="s">
        <v>6</v>
      </c>
      <c r="H933" s="639"/>
      <c r="I933" s="639"/>
      <c r="J933" s="639"/>
      <c r="K933" s="671"/>
    </row>
    <row r="934" spans="1:86" ht="57" customHeight="1" thickBot="1">
      <c r="A934" s="688"/>
      <c r="B934" s="664"/>
      <c r="C934" s="109" t="s">
        <v>501</v>
      </c>
      <c r="D934" s="5">
        <v>100</v>
      </c>
      <c r="E934" s="5">
        <v>100</v>
      </c>
      <c r="F934" s="315">
        <f t="shared" si="149"/>
        <v>100</v>
      </c>
      <c r="G934" s="5" t="s">
        <v>6</v>
      </c>
      <c r="H934" s="640"/>
      <c r="I934" s="640"/>
      <c r="J934" s="640"/>
      <c r="K934" s="672"/>
    </row>
    <row r="935" spans="1:86" ht="16.5" customHeight="1" thickBot="1">
      <c r="A935" s="689"/>
      <c r="B935" s="190" t="s">
        <v>23</v>
      </c>
      <c r="C935" s="287" t="s">
        <v>225</v>
      </c>
      <c r="D935" s="63"/>
      <c r="E935" s="64"/>
      <c r="F935" s="65"/>
      <c r="G935" s="63">
        <f>SUM(F933:F934)/2</f>
        <v>100</v>
      </c>
      <c r="H935" s="151">
        <v>6</v>
      </c>
      <c r="I935" s="151">
        <v>6</v>
      </c>
      <c r="J935" s="151">
        <f>I935/H935*100</f>
        <v>100</v>
      </c>
      <c r="K935" s="178">
        <f>(J935+G935)/2</f>
        <v>100</v>
      </c>
    </row>
    <row r="936" spans="1:86" ht="28.5" customHeight="1" thickBot="1">
      <c r="A936" s="751" t="s">
        <v>18</v>
      </c>
      <c r="B936" s="752"/>
      <c r="C936" s="752"/>
      <c r="D936" s="752"/>
      <c r="E936" s="752"/>
      <c r="F936" s="752"/>
      <c r="G936" s="753"/>
      <c r="H936" s="102"/>
      <c r="I936" s="102"/>
      <c r="J936" s="102"/>
      <c r="K936" s="242"/>
    </row>
    <row r="937" spans="1:86" ht="35.25" customHeight="1" thickBot="1">
      <c r="A937" s="244">
        <v>1</v>
      </c>
      <c r="B937" s="820" t="s">
        <v>381</v>
      </c>
      <c r="C937" s="821"/>
      <c r="D937" s="821"/>
      <c r="E937" s="821"/>
      <c r="F937" s="821"/>
      <c r="G937" s="821"/>
      <c r="H937" s="821"/>
      <c r="I937" s="821"/>
      <c r="J937" s="821"/>
      <c r="K937" s="822"/>
    </row>
    <row r="938" spans="1:86" ht="18.75" customHeight="1" thickBot="1">
      <c r="A938" s="462">
        <v>2</v>
      </c>
      <c r="B938" s="702" t="s">
        <v>318</v>
      </c>
      <c r="C938" s="703"/>
      <c r="D938" s="703"/>
      <c r="E938" s="703"/>
      <c r="F938" s="703"/>
      <c r="G938" s="703"/>
      <c r="H938" s="703"/>
      <c r="I938" s="703"/>
      <c r="J938" s="703"/>
      <c r="K938" s="704"/>
    </row>
    <row r="939" spans="1:86" ht="131.25" customHeight="1">
      <c r="A939" s="648" t="s">
        <v>149</v>
      </c>
      <c r="B939" s="651" t="s">
        <v>382</v>
      </c>
      <c r="C939" s="238" t="s">
        <v>383</v>
      </c>
      <c r="D939" s="22">
        <v>100</v>
      </c>
      <c r="E939" s="22">
        <v>93</v>
      </c>
      <c r="F939" s="174">
        <f>IF(E939&gt;=80,100%,E939/D939)*100</f>
        <v>100</v>
      </c>
      <c r="G939" s="22" t="s">
        <v>6</v>
      </c>
      <c r="H939" s="673"/>
      <c r="I939" s="673"/>
      <c r="J939" s="673"/>
      <c r="K939" s="695"/>
    </row>
    <row r="940" spans="1:86" ht="105" customHeight="1">
      <c r="A940" s="649"/>
      <c r="B940" s="652"/>
      <c r="C940" s="119" t="s">
        <v>384</v>
      </c>
      <c r="D940" s="555">
        <v>0</v>
      </c>
      <c r="E940" s="555">
        <v>0</v>
      </c>
      <c r="F940" s="554">
        <v>100</v>
      </c>
      <c r="G940" s="555" t="s">
        <v>6</v>
      </c>
      <c r="H940" s="674"/>
      <c r="I940" s="674"/>
      <c r="J940" s="674"/>
      <c r="K940" s="677"/>
    </row>
    <row r="941" spans="1:86" ht="42.75" customHeight="1">
      <c r="A941" s="649"/>
      <c r="B941" s="652"/>
      <c r="C941" s="109" t="s">
        <v>385</v>
      </c>
      <c r="D941" s="552">
        <v>175</v>
      </c>
      <c r="E941" s="552">
        <v>175</v>
      </c>
      <c r="F941" s="554">
        <f t="shared" ref="F941" si="150">IF(E941&gt;=80,100%,E941/D941)*100</f>
        <v>100</v>
      </c>
      <c r="G941" s="552" t="s">
        <v>6</v>
      </c>
      <c r="H941" s="674"/>
      <c r="I941" s="674"/>
      <c r="J941" s="674"/>
      <c r="K941" s="677"/>
      <c r="CH941" s="103"/>
    </row>
    <row r="942" spans="1:86" ht="35.25" customHeight="1">
      <c r="A942" s="649"/>
      <c r="B942" s="652"/>
      <c r="C942" s="109" t="s">
        <v>386</v>
      </c>
      <c r="D942" s="5">
        <v>260</v>
      </c>
      <c r="E942" s="5">
        <v>368</v>
      </c>
      <c r="F942" s="1">
        <v>130</v>
      </c>
      <c r="G942" s="5" t="s">
        <v>6</v>
      </c>
      <c r="H942" s="674"/>
      <c r="I942" s="674"/>
      <c r="J942" s="674"/>
      <c r="K942" s="677"/>
      <c r="CH942" s="103"/>
    </row>
    <row r="943" spans="1:86" ht="84.75" customHeight="1" thickBot="1">
      <c r="A943" s="649"/>
      <c r="B943" s="653"/>
      <c r="C943" s="76" t="s">
        <v>387</v>
      </c>
      <c r="D943" s="20">
        <v>8</v>
      </c>
      <c r="E943" s="21">
        <v>5.7</v>
      </c>
      <c r="F943" s="21">
        <v>100</v>
      </c>
      <c r="G943" s="20" t="s">
        <v>6</v>
      </c>
      <c r="H943" s="675"/>
      <c r="I943" s="675"/>
      <c r="J943" s="110"/>
      <c r="K943" s="178"/>
    </row>
    <row r="944" spans="1:86" ht="16.5" customHeight="1" thickBot="1">
      <c r="A944" s="650"/>
      <c r="B944" s="123"/>
      <c r="C944" s="379" t="s">
        <v>225</v>
      </c>
      <c r="D944" s="550"/>
      <c r="E944" s="56"/>
      <c r="F944" s="556"/>
      <c r="G944" s="550">
        <f>SUM(F939:F943)/5</f>
        <v>106</v>
      </c>
      <c r="H944" s="110">
        <v>60840</v>
      </c>
      <c r="I944" s="110">
        <v>46376</v>
      </c>
      <c r="J944" s="152">
        <f t="shared" ref="J944" si="151">I944/H944*100</f>
        <v>76.226166995397762</v>
      </c>
      <c r="K944" s="193">
        <f>(J944+G944)/2</f>
        <v>91.113083497698881</v>
      </c>
    </row>
    <row r="945" spans="1:11" ht="147" customHeight="1">
      <c r="A945" s="654" t="s">
        <v>151</v>
      </c>
      <c r="B945" s="712" t="s">
        <v>388</v>
      </c>
      <c r="C945" s="238" t="s">
        <v>383</v>
      </c>
      <c r="D945" s="548">
        <v>100</v>
      </c>
      <c r="E945" s="261">
        <v>89</v>
      </c>
      <c r="F945" s="174">
        <f>IF(E945&gt;=80,100%,E945/D945)*100</f>
        <v>100</v>
      </c>
      <c r="G945" s="463" t="s">
        <v>370</v>
      </c>
      <c r="H945" s="823"/>
      <c r="I945" s="823"/>
      <c r="J945" s="823"/>
      <c r="K945" s="817"/>
    </row>
    <row r="946" spans="1:11" ht="100.5" customHeight="1">
      <c r="A946" s="655"/>
      <c r="B946" s="690"/>
      <c r="C946" s="119" t="s">
        <v>384</v>
      </c>
      <c r="D946" s="552">
        <v>0</v>
      </c>
      <c r="E946" s="253">
        <v>0</v>
      </c>
      <c r="F946" s="554">
        <v>100</v>
      </c>
      <c r="G946" s="461" t="s">
        <v>370</v>
      </c>
      <c r="H946" s="824"/>
      <c r="I946" s="824"/>
      <c r="J946" s="824"/>
      <c r="K946" s="818"/>
    </row>
    <row r="947" spans="1:11" ht="51.75" customHeight="1">
      <c r="A947" s="655"/>
      <c r="B947" s="690"/>
      <c r="C947" s="109" t="s">
        <v>385</v>
      </c>
      <c r="D947" s="552">
        <v>128</v>
      </c>
      <c r="E947" s="253">
        <v>128</v>
      </c>
      <c r="F947" s="554">
        <f t="shared" ref="F947" si="152">IF(E947&gt;=80,100%,E947/D947)*100</f>
        <v>100</v>
      </c>
      <c r="G947" s="460" t="s">
        <v>370</v>
      </c>
      <c r="H947" s="824"/>
      <c r="I947" s="824"/>
      <c r="J947" s="824"/>
      <c r="K947" s="818"/>
    </row>
    <row r="948" spans="1:11" ht="44.25" customHeight="1">
      <c r="A948" s="655"/>
      <c r="B948" s="690"/>
      <c r="C948" s="109" t="s">
        <v>386</v>
      </c>
      <c r="D948" s="552">
        <v>768</v>
      </c>
      <c r="E948" s="253">
        <v>2249</v>
      </c>
      <c r="F948" s="554">
        <v>130</v>
      </c>
      <c r="G948" s="460" t="s">
        <v>370</v>
      </c>
      <c r="H948" s="824"/>
      <c r="I948" s="824"/>
      <c r="J948" s="824"/>
      <c r="K948" s="818"/>
    </row>
    <row r="949" spans="1:11" ht="148.5" customHeight="1" thickBot="1">
      <c r="A949" s="655"/>
      <c r="B949" s="691"/>
      <c r="C949" s="76" t="s">
        <v>387</v>
      </c>
      <c r="D949" s="552">
        <v>2</v>
      </c>
      <c r="E949" s="253">
        <v>0.7</v>
      </c>
      <c r="F949" s="554">
        <v>100</v>
      </c>
      <c r="G949" s="460" t="s">
        <v>370</v>
      </c>
      <c r="H949" s="825"/>
      <c r="I949" s="825"/>
      <c r="J949" s="825"/>
      <c r="K949" s="819"/>
    </row>
    <row r="950" spans="1:11" ht="17.25" customHeight="1" thickBot="1">
      <c r="A950" s="656"/>
      <c r="B950" s="259" t="s">
        <v>26</v>
      </c>
      <c r="C950" s="379" t="s">
        <v>225</v>
      </c>
      <c r="D950" s="63"/>
      <c r="E950" s="64"/>
      <c r="F950" s="65"/>
      <c r="G950" s="63">
        <f>SUM(F945:F949)/5</f>
        <v>106</v>
      </c>
      <c r="H950" s="151">
        <v>44080</v>
      </c>
      <c r="I950" s="151">
        <v>36656</v>
      </c>
      <c r="J950" s="165">
        <f t="shared" ref="J950" si="153">I950/H950*100</f>
        <v>83.15789473684211</v>
      </c>
      <c r="K950" s="179">
        <f>(J950+G950)/2</f>
        <v>94.578947368421055</v>
      </c>
    </row>
    <row r="951" spans="1:11" ht="78.75">
      <c r="A951" s="547" t="s">
        <v>153</v>
      </c>
      <c r="B951" s="692" t="s">
        <v>389</v>
      </c>
      <c r="C951" s="238" t="s">
        <v>383</v>
      </c>
      <c r="D951" s="548">
        <v>100</v>
      </c>
      <c r="E951" s="548">
        <v>97.8</v>
      </c>
      <c r="F951" s="174">
        <f>IF(E951&gt;=80,100%,E951/D951)*100</f>
        <v>100</v>
      </c>
      <c r="G951" s="22" t="s">
        <v>6</v>
      </c>
      <c r="H951" s="699"/>
      <c r="I951" s="699"/>
      <c r="J951" s="699"/>
      <c r="K951" s="696"/>
    </row>
    <row r="952" spans="1:11" ht="48.75" customHeight="1">
      <c r="A952" s="456"/>
      <c r="B952" s="693"/>
      <c r="C952" s="119" t="s">
        <v>384</v>
      </c>
      <c r="D952" s="552">
        <v>0</v>
      </c>
      <c r="E952" s="552">
        <v>0</v>
      </c>
      <c r="F952" s="554">
        <v>100</v>
      </c>
      <c r="G952" s="5" t="s">
        <v>6</v>
      </c>
      <c r="H952" s="700"/>
      <c r="I952" s="700"/>
      <c r="J952" s="700"/>
      <c r="K952" s="697"/>
    </row>
    <row r="953" spans="1:11" ht="147" customHeight="1">
      <c r="A953" s="456"/>
      <c r="B953" s="693"/>
      <c r="C953" s="125" t="s">
        <v>390</v>
      </c>
      <c r="D953" s="552">
        <v>542</v>
      </c>
      <c r="E953" s="552">
        <v>648</v>
      </c>
      <c r="F953" s="554">
        <f>E953/D953*100</f>
        <v>119.55719557195572</v>
      </c>
      <c r="G953" s="5" t="s">
        <v>6</v>
      </c>
      <c r="H953" s="700"/>
      <c r="I953" s="700"/>
      <c r="J953" s="700"/>
      <c r="K953" s="697"/>
    </row>
    <row r="954" spans="1:11" ht="47.25">
      <c r="A954" s="456"/>
      <c r="B954" s="693"/>
      <c r="C954" s="109" t="s">
        <v>394</v>
      </c>
      <c r="D954" s="552">
        <v>4145</v>
      </c>
      <c r="E954" s="552">
        <v>4802</v>
      </c>
      <c r="F954" s="554">
        <f t="shared" ref="F954:F955" si="154">E954/D954*100</f>
        <v>115.85042219541617</v>
      </c>
      <c r="G954" s="549" t="s">
        <v>6</v>
      </c>
      <c r="H954" s="700"/>
      <c r="I954" s="700"/>
      <c r="J954" s="700"/>
      <c r="K954" s="697"/>
    </row>
    <row r="955" spans="1:11" ht="68.25" customHeight="1" thickBot="1">
      <c r="A955" s="182"/>
      <c r="B955" s="694"/>
      <c r="C955" s="76" t="s">
        <v>395</v>
      </c>
      <c r="D955" s="20">
        <v>331</v>
      </c>
      <c r="E955" s="20">
        <v>313</v>
      </c>
      <c r="F955" s="53">
        <f t="shared" si="154"/>
        <v>94.561933534743204</v>
      </c>
      <c r="G955" s="20" t="s">
        <v>6</v>
      </c>
      <c r="H955" s="701"/>
      <c r="I955" s="701"/>
      <c r="J955" s="701"/>
      <c r="K955" s="698"/>
    </row>
    <row r="956" spans="1:11" ht="16.5" thickBot="1">
      <c r="A956" s="182"/>
      <c r="B956" s="123" t="s">
        <v>26</v>
      </c>
      <c r="C956" s="271" t="s">
        <v>225</v>
      </c>
      <c r="D956" s="550"/>
      <c r="E956" s="569"/>
      <c r="F956" s="570"/>
      <c r="G956" s="556">
        <f>SUM(F951:F955)/5</f>
        <v>105.99391026042301</v>
      </c>
      <c r="H956" s="110">
        <v>5504</v>
      </c>
      <c r="I956" s="152">
        <v>6580</v>
      </c>
      <c r="J956" s="165">
        <f t="shared" ref="J956" si="155">I956/H956*100</f>
        <v>119.54941860465115</v>
      </c>
      <c r="K956" s="188">
        <f>(J956+G956)/2</f>
        <v>112.77166443253708</v>
      </c>
    </row>
    <row r="957" spans="1:11" ht="93.75" customHeight="1">
      <c r="A957" s="649" t="s">
        <v>157</v>
      </c>
      <c r="B957" s="690" t="s">
        <v>396</v>
      </c>
      <c r="C957" s="472" t="s">
        <v>383</v>
      </c>
      <c r="D957" s="555">
        <v>100</v>
      </c>
      <c r="E957" s="555">
        <v>94.8</v>
      </c>
      <c r="F957" s="551">
        <v>100</v>
      </c>
      <c r="G957" s="555" t="s">
        <v>6</v>
      </c>
      <c r="H957" s="652"/>
      <c r="I957" s="652"/>
      <c r="J957" s="652"/>
      <c r="K957" s="693"/>
    </row>
    <row r="958" spans="1:11" ht="46.5" customHeight="1">
      <c r="A958" s="649"/>
      <c r="B958" s="690"/>
      <c r="C958" s="470" t="s">
        <v>384</v>
      </c>
      <c r="D958" s="5">
        <v>0</v>
      </c>
      <c r="E958" s="5">
        <v>0</v>
      </c>
      <c r="F958" s="254">
        <v>100</v>
      </c>
      <c r="G958" s="5" t="s">
        <v>6</v>
      </c>
      <c r="H958" s="652"/>
      <c r="I958" s="652"/>
      <c r="J958" s="652"/>
      <c r="K958" s="693"/>
    </row>
    <row r="959" spans="1:11" ht="47.25">
      <c r="A959" s="649"/>
      <c r="B959" s="690"/>
      <c r="C959" s="470" t="s">
        <v>397</v>
      </c>
      <c r="D959" s="5">
        <v>3715</v>
      </c>
      <c r="E959" s="5">
        <v>4757</v>
      </c>
      <c r="F959" s="1">
        <f t="shared" ref="F959:F962" si="156">IF(E959/D959*100&gt;130,130,E959/D959*100)</f>
        <v>128.04845222072677</v>
      </c>
      <c r="G959" s="5" t="s">
        <v>6</v>
      </c>
      <c r="H959" s="652"/>
      <c r="I959" s="652"/>
      <c r="J959" s="652"/>
      <c r="K959" s="693"/>
    </row>
    <row r="960" spans="1:11" ht="63">
      <c r="A960" s="649"/>
      <c r="B960" s="690"/>
      <c r="C960" s="470" t="s">
        <v>398</v>
      </c>
      <c r="D960" s="5">
        <v>2276</v>
      </c>
      <c r="E960" s="5">
        <v>2712</v>
      </c>
      <c r="F960" s="1">
        <f t="shared" si="156"/>
        <v>119.15641476274166</v>
      </c>
      <c r="G960" s="5" t="s">
        <v>6</v>
      </c>
      <c r="H960" s="652"/>
      <c r="I960" s="652"/>
      <c r="J960" s="652"/>
      <c r="K960" s="693"/>
    </row>
    <row r="961" spans="1:11" ht="63">
      <c r="A961" s="649"/>
      <c r="B961" s="690"/>
      <c r="C961" s="475" t="s">
        <v>434</v>
      </c>
      <c r="D961" s="5">
        <v>742</v>
      </c>
      <c r="E961" s="5">
        <v>742</v>
      </c>
      <c r="F961" s="1">
        <f t="shared" si="156"/>
        <v>100</v>
      </c>
      <c r="G961" s="5" t="s">
        <v>6</v>
      </c>
      <c r="H961" s="652"/>
      <c r="I961" s="652"/>
      <c r="J961" s="652"/>
      <c r="K961" s="693"/>
    </row>
    <row r="962" spans="1:11" ht="95.25" thickBot="1">
      <c r="A962" s="649"/>
      <c r="B962" s="691"/>
      <c r="C962" s="467" t="s">
        <v>435</v>
      </c>
      <c r="D962" s="549">
        <v>742</v>
      </c>
      <c r="E962" s="549">
        <v>742</v>
      </c>
      <c r="F962" s="1">
        <f t="shared" si="156"/>
        <v>100</v>
      </c>
      <c r="G962" s="5" t="s">
        <v>6</v>
      </c>
      <c r="H962" s="652"/>
      <c r="I962" s="652"/>
      <c r="J962" s="652"/>
      <c r="K962" s="693"/>
    </row>
    <row r="963" spans="1:11" ht="16.5" thickBot="1">
      <c r="A963" s="661"/>
      <c r="B963" s="117" t="s">
        <v>26</v>
      </c>
      <c r="C963" s="283" t="s">
        <v>225</v>
      </c>
      <c r="D963" s="63"/>
      <c r="E963" s="64"/>
      <c r="F963" s="65"/>
      <c r="G963" s="65">
        <f>SUM(F957:F962)/6</f>
        <v>107.86747783057807</v>
      </c>
      <c r="H963" s="151">
        <v>25884</v>
      </c>
      <c r="I963" s="165">
        <v>30218</v>
      </c>
      <c r="J963" s="151">
        <f t="shared" ref="J963" si="157">I963/H963*100</f>
        <v>116.74393447689692</v>
      </c>
      <c r="K963" s="633">
        <f>(J963+G963)/2</f>
        <v>112.3057061537375</v>
      </c>
    </row>
    <row r="964" spans="1:11" ht="85.5" customHeight="1">
      <c r="A964" s="648" t="s">
        <v>371</v>
      </c>
      <c r="B964" s="652" t="s">
        <v>399</v>
      </c>
      <c r="C964" s="475" t="s">
        <v>383</v>
      </c>
      <c r="D964" s="555">
        <v>100</v>
      </c>
      <c r="E964" s="555">
        <v>94.1</v>
      </c>
      <c r="F964" s="551">
        <f>IF(E964&gt;=80,100%,E964/D964)*100</f>
        <v>100</v>
      </c>
      <c r="G964" s="555" t="s">
        <v>6</v>
      </c>
      <c r="H964" s="764"/>
      <c r="I964" s="764"/>
      <c r="J964" s="764"/>
      <c r="K964" s="766"/>
    </row>
    <row r="965" spans="1:11" ht="98.25" customHeight="1">
      <c r="A965" s="649"/>
      <c r="B965" s="652"/>
      <c r="C965" s="470" t="s">
        <v>384</v>
      </c>
      <c r="D965" s="5">
        <v>0</v>
      </c>
      <c r="E965" s="5">
        <v>0</v>
      </c>
      <c r="F965" s="254">
        <v>100</v>
      </c>
      <c r="G965" s="5" t="s">
        <v>6</v>
      </c>
      <c r="H965" s="765"/>
      <c r="I965" s="765"/>
      <c r="J965" s="765"/>
      <c r="K965" s="682"/>
    </row>
    <row r="966" spans="1:11" ht="76.5" customHeight="1">
      <c r="A966" s="649"/>
      <c r="B966" s="652"/>
      <c r="C966" s="470" t="s">
        <v>397</v>
      </c>
      <c r="D966" s="5">
        <v>3556</v>
      </c>
      <c r="E966" s="5">
        <v>4775</v>
      </c>
      <c r="F966" s="1">
        <f t="shared" ref="F966" si="158">IF(E966/D966*100&gt;130,130,E966/D966*100)</f>
        <v>130</v>
      </c>
      <c r="G966" s="5" t="s">
        <v>6</v>
      </c>
      <c r="H966" s="765"/>
      <c r="I966" s="765"/>
      <c r="J966" s="765"/>
      <c r="K966" s="682"/>
    </row>
    <row r="967" spans="1:11" ht="51" customHeight="1" thickBot="1">
      <c r="A967" s="649"/>
      <c r="B967" s="652"/>
      <c r="C967" s="467" t="s">
        <v>398</v>
      </c>
      <c r="D967" s="550">
        <v>897</v>
      </c>
      <c r="E967" s="550">
        <v>991</v>
      </c>
      <c r="F967" s="556">
        <f>E967/D967*100</f>
        <v>110.47937569676701</v>
      </c>
      <c r="G967" s="550" t="s">
        <v>6</v>
      </c>
      <c r="H967" s="765"/>
      <c r="I967" s="765"/>
      <c r="J967" s="765"/>
      <c r="K967" s="682"/>
    </row>
    <row r="968" spans="1:11" ht="16.5" thickBot="1">
      <c r="A968" s="649"/>
      <c r="B968" s="71" t="s">
        <v>26</v>
      </c>
      <c r="C968" s="280" t="s">
        <v>225</v>
      </c>
      <c r="D968" s="466"/>
      <c r="E968" s="56"/>
      <c r="F968" s="556"/>
      <c r="G968" s="550">
        <f>SUM(F964:F967)/4</f>
        <v>110.11984392419176</v>
      </c>
      <c r="H968" s="151">
        <v>31305</v>
      </c>
      <c r="I968" s="151">
        <v>37256</v>
      </c>
      <c r="J968" s="151">
        <f t="shared" ref="J968" si="159">I968/H968*100</f>
        <v>119.00974285257946</v>
      </c>
      <c r="K968" s="633">
        <f>(J968+G968)/2</f>
        <v>114.56479338838561</v>
      </c>
    </row>
    <row r="969" spans="1:11" ht="18.75" customHeight="1">
      <c r="A969" s="553" t="s">
        <v>27</v>
      </c>
      <c r="B969" s="767" t="s">
        <v>372</v>
      </c>
      <c r="C969" s="768"/>
      <c r="D969" s="768"/>
      <c r="E969" s="768"/>
      <c r="F969" s="768"/>
      <c r="G969" s="768"/>
      <c r="H969" s="768"/>
      <c r="I969" s="768"/>
      <c r="J969" s="768"/>
      <c r="K969" s="769"/>
    </row>
    <row r="970" spans="1:11" ht="17.25" customHeight="1" thickBot="1">
      <c r="A970" s="225"/>
      <c r="B970" s="770" t="s">
        <v>318</v>
      </c>
      <c r="C970" s="771"/>
      <c r="D970" s="771"/>
      <c r="E970" s="771"/>
      <c r="F970" s="771"/>
      <c r="G970" s="771"/>
      <c r="H970" s="771"/>
      <c r="I970" s="771"/>
      <c r="J970" s="771"/>
      <c r="K970" s="772"/>
    </row>
    <row r="971" spans="1:11" ht="85.5" customHeight="1">
      <c r="A971" s="468" t="s">
        <v>374</v>
      </c>
      <c r="B971" s="741" t="s">
        <v>373</v>
      </c>
      <c r="C971" s="470" t="s">
        <v>383</v>
      </c>
      <c r="D971" s="5">
        <v>100</v>
      </c>
      <c r="E971" s="5">
        <v>95.3</v>
      </c>
      <c r="F971" s="254">
        <v>100</v>
      </c>
      <c r="G971" s="5" t="s">
        <v>6</v>
      </c>
      <c r="H971" s="679"/>
      <c r="I971" s="679"/>
      <c r="J971" s="679"/>
      <c r="K971" s="682"/>
    </row>
    <row r="972" spans="1:11" ht="51" customHeight="1">
      <c r="A972" s="469"/>
      <c r="B972" s="706"/>
      <c r="C972" s="470" t="s">
        <v>384</v>
      </c>
      <c r="D972" s="5">
        <v>0</v>
      </c>
      <c r="E972" s="5">
        <v>0</v>
      </c>
      <c r="F972" s="254">
        <v>100</v>
      </c>
      <c r="G972" s="5" t="s">
        <v>6</v>
      </c>
      <c r="H972" s="680"/>
      <c r="I972" s="680"/>
      <c r="J972" s="680"/>
      <c r="K972" s="643"/>
    </row>
    <row r="973" spans="1:11">
      <c r="A973" s="469"/>
      <c r="B973" s="706"/>
      <c r="C973" s="470" t="s">
        <v>385</v>
      </c>
      <c r="D973" s="5">
        <v>167</v>
      </c>
      <c r="E973" s="5">
        <v>167</v>
      </c>
      <c r="F973" s="254">
        <v>100</v>
      </c>
      <c r="G973" s="5" t="s">
        <v>6</v>
      </c>
      <c r="H973" s="680"/>
      <c r="I973" s="680"/>
      <c r="J973" s="680"/>
      <c r="K973" s="643"/>
    </row>
    <row r="974" spans="1:11" ht="31.5">
      <c r="A974" s="469"/>
      <c r="B974" s="706"/>
      <c r="C974" s="470" t="s">
        <v>386</v>
      </c>
      <c r="D974" s="5">
        <v>334</v>
      </c>
      <c r="E974" s="5">
        <v>538</v>
      </c>
      <c r="F974" s="254">
        <v>130</v>
      </c>
      <c r="G974" s="5" t="s">
        <v>6</v>
      </c>
      <c r="H974" s="680"/>
      <c r="I974" s="680"/>
      <c r="J974" s="680"/>
      <c r="K974" s="643"/>
    </row>
    <row r="975" spans="1:11" ht="79.5" customHeight="1" thickBot="1">
      <c r="A975" s="469"/>
      <c r="B975" s="742"/>
      <c r="C975" s="467" t="s">
        <v>436</v>
      </c>
      <c r="D975" s="21">
        <v>6</v>
      </c>
      <c r="E975" s="21">
        <v>3.7</v>
      </c>
      <c r="F975" s="53">
        <v>100</v>
      </c>
      <c r="G975" s="20" t="s">
        <v>6</v>
      </c>
      <c r="H975" s="681"/>
      <c r="I975" s="681"/>
      <c r="J975" s="681"/>
      <c r="K975" s="644"/>
    </row>
    <row r="976" spans="1:11" ht="16.5" thickBot="1">
      <c r="A976" s="469"/>
      <c r="B976" s="117" t="s">
        <v>26</v>
      </c>
      <c r="C976" s="283" t="s">
        <v>225</v>
      </c>
      <c r="D976" s="63"/>
      <c r="E976" s="64"/>
      <c r="F976" s="65"/>
      <c r="G976" s="65">
        <f>SUM(F971:F975)/5</f>
        <v>106</v>
      </c>
      <c r="H976" s="151">
        <v>45803</v>
      </c>
      <c r="I976" s="151">
        <v>44315</v>
      </c>
      <c r="J976" s="634">
        <f>I976/H976*100</f>
        <v>96.751304499705256</v>
      </c>
      <c r="K976" s="188">
        <f>(G976+J976)/2</f>
        <v>101.37565224985264</v>
      </c>
    </row>
    <row r="977" spans="1:11" ht="102.75" customHeight="1">
      <c r="A977" s="687" t="s">
        <v>375</v>
      </c>
      <c r="B977" s="828" t="s">
        <v>437</v>
      </c>
      <c r="C977" s="475" t="s">
        <v>383</v>
      </c>
      <c r="D977" s="555">
        <v>100</v>
      </c>
      <c r="E977" s="555">
        <v>100</v>
      </c>
      <c r="F977" s="551">
        <v>100</v>
      </c>
      <c r="G977" s="555" t="s">
        <v>6</v>
      </c>
      <c r="H977" s="566"/>
      <c r="I977" s="566"/>
      <c r="J977" s="566"/>
      <c r="K977" s="177"/>
    </row>
    <row r="978" spans="1:11" ht="47.25">
      <c r="A978" s="688"/>
      <c r="B978" s="828"/>
      <c r="C978" s="470" t="s">
        <v>384</v>
      </c>
      <c r="D978" s="5">
        <v>0</v>
      </c>
      <c r="E978" s="5">
        <v>0</v>
      </c>
      <c r="F978" s="254">
        <v>100</v>
      </c>
      <c r="G978" s="5" t="s">
        <v>6</v>
      </c>
      <c r="H978" s="566"/>
      <c r="I978" s="566"/>
      <c r="J978" s="566"/>
      <c r="K978" s="177"/>
    </row>
    <row r="979" spans="1:11">
      <c r="A979" s="688"/>
      <c r="B979" s="828"/>
      <c r="C979" s="470" t="s">
        <v>385</v>
      </c>
      <c r="D979" s="5">
        <v>8</v>
      </c>
      <c r="E979" s="5">
        <v>8</v>
      </c>
      <c r="F979" s="254">
        <v>100</v>
      </c>
      <c r="G979" s="5" t="s">
        <v>6</v>
      </c>
      <c r="H979" s="566"/>
      <c r="I979" s="566"/>
      <c r="J979" s="566"/>
      <c r="K979" s="177"/>
    </row>
    <row r="980" spans="1:11" ht="31.5">
      <c r="A980" s="688"/>
      <c r="B980" s="828"/>
      <c r="C980" s="470" t="s">
        <v>386</v>
      </c>
      <c r="D980" s="5">
        <v>32</v>
      </c>
      <c r="E980" s="5">
        <v>43</v>
      </c>
      <c r="F980" s="254">
        <v>130</v>
      </c>
      <c r="G980" s="5" t="s">
        <v>6</v>
      </c>
      <c r="H980" s="566"/>
      <c r="I980" s="566"/>
      <c r="J980" s="566"/>
      <c r="K980" s="177"/>
    </row>
    <row r="981" spans="1:11" ht="85.5" customHeight="1" thickBot="1">
      <c r="A981" s="689"/>
      <c r="B981" s="829"/>
      <c r="C981" s="467" t="s">
        <v>436</v>
      </c>
      <c r="D981" s="21">
        <v>3</v>
      </c>
      <c r="E981" s="21">
        <v>2.2000000000000002</v>
      </c>
      <c r="F981" s="53">
        <v>100</v>
      </c>
      <c r="G981" s="20" t="s">
        <v>6</v>
      </c>
      <c r="H981" s="567"/>
      <c r="I981" s="567"/>
      <c r="J981" s="567"/>
      <c r="K981" s="178"/>
    </row>
    <row r="982" spans="1:11" ht="16.5" thickBot="1">
      <c r="A982" s="469"/>
      <c r="B982" s="117" t="s">
        <v>26</v>
      </c>
      <c r="C982" s="382" t="s">
        <v>225</v>
      </c>
      <c r="D982" s="63"/>
      <c r="E982" s="64"/>
      <c r="F982" s="65"/>
      <c r="G982" s="65">
        <f>SUM(F977:F981)/5</f>
        <v>106</v>
      </c>
      <c r="H982" s="571">
        <v>2680</v>
      </c>
      <c r="I982" s="571">
        <v>2576</v>
      </c>
      <c r="J982" s="634">
        <f>I982/H982*100</f>
        <v>96.119402985074629</v>
      </c>
      <c r="K982" s="188">
        <f>(G982+J982)/2</f>
        <v>101.05970149253731</v>
      </c>
    </row>
    <row r="983" spans="1:11" ht="78.75" customHeight="1">
      <c r="A983" s="687" t="s">
        <v>438</v>
      </c>
      <c r="B983" s="705" t="s">
        <v>376</v>
      </c>
      <c r="C983" s="471" t="s">
        <v>383</v>
      </c>
      <c r="D983" s="22">
        <v>100</v>
      </c>
      <c r="E983" s="23">
        <v>93.8</v>
      </c>
      <c r="F983" s="23">
        <v>100</v>
      </c>
      <c r="G983" s="22" t="s">
        <v>6</v>
      </c>
      <c r="H983" s="568"/>
      <c r="I983" s="568"/>
      <c r="J983" s="568"/>
      <c r="K983" s="830"/>
    </row>
    <row r="984" spans="1:11" ht="47.25">
      <c r="A984" s="688"/>
      <c r="B984" s="706"/>
      <c r="C984" s="470" t="s">
        <v>384</v>
      </c>
      <c r="D984" s="5">
        <v>0</v>
      </c>
      <c r="E984" s="5">
        <v>0</v>
      </c>
      <c r="F984" s="254">
        <v>100</v>
      </c>
      <c r="G984" s="555" t="s">
        <v>6</v>
      </c>
      <c r="H984" s="566"/>
      <c r="I984" s="566"/>
      <c r="J984" s="566"/>
      <c r="K984" s="831"/>
    </row>
    <row r="985" spans="1:11" ht="147" customHeight="1">
      <c r="A985" s="688"/>
      <c r="B985" s="706"/>
      <c r="C985" s="470" t="s">
        <v>400</v>
      </c>
      <c r="D985" s="5">
        <v>100</v>
      </c>
      <c r="E985" s="5">
        <v>100</v>
      </c>
      <c r="F985" s="254">
        <v>100</v>
      </c>
      <c r="G985" s="555" t="s">
        <v>6</v>
      </c>
      <c r="H985" s="566"/>
      <c r="I985" s="566"/>
      <c r="J985" s="566"/>
      <c r="K985" s="831"/>
    </row>
    <row r="986" spans="1:11" ht="33.75" customHeight="1">
      <c r="A986" s="688"/>
      <c r="B986" s="706"/>
      <c r="C986" s="470" t="s">
        <v>439</v>
      </c>
      <c r="D986" s="5">
        <v>4874</v>
      </c>
      <c r="E986" s="5">
        <v>4877</v>
      </c>
      <c r="F986" s="1">
        <f t="shared" ref="F986:F993" si="160">IF(E986/D986*100&gt;130,130,E986/D986*100)</f>
        <v>100.06155108740253</v>
      </c>
      <c r="G986" s="555" t="s">
        <v>6</v>
      </c>
      <c r="H986" s="566"/>
      <c r="I986" s="566"/>
      <c r="J986" s="566"/>
      <c r="K986" s="831"/>
    </row>
    <row r="987" spans="1:11" ht="47.25">
      <c r="A987" s="688"/>
      <c r="B987" s="706"/>
      <c r="C987" s="470" t="s">
        <v>440</v>
      </c>
      <c r="D987" s="5">
        <v>70</v>
      </c>
      <c r="E987" s="5">
        <v>73</v>
      </c>
      <c r="F987" s="1">
        <f t="shared" si="160"/>
        <v>104.28571428571429</v>
      </c>
      <c r="G987" s="555" t="s">
        <v>6</v>
      </c>
      <c r="H987" s="566"/>
      <c r="I987" s="566"/>
      <c r="J987" s="566"/>
      <c r="K987" s="831"/>
    </row>
    <row r="988" spans="1:11" ht="47.25">
      <c r="A988" s="688"/>
      <c r="B988" s="706"/>
      <c r="C988" s="470" t="s">
        <v>441</v>
      </c>
      <c r="D988" s="5">
        <v>27</v>
      </c>
      <c r="E988" s="5">
        <v>27</v>
      </c>
      <c r="F988" s="1">
        <f t="shared" si="160"/>
        <v>100</v>
      </c>
      <c r="G988" s="5"/>
      <c r="H988" s="566"/>
      <c r="I988" s="566"/>
      <c r="J988" s="566"/>
      <c r="K988" s="831"/>
    </row>
    <row r="989" spans="1:11" ht="63">
      <c r="A989" s="688"/>
      <c r="B989" s="706"/>
      <c r="C989" s="470" t="s">
        <v>442</v>
      </c>
      <c r="D989" s="5">
        <v>29</v>
      </c>
      <c r="E989" s="5">
        <v>29</v>
      </c>
      <c r="F989" s="1">
        <f t="shared" si="160"/>
        <v>100</v>
      </c>
      <c r="G989" s="5"/>
      <c r="H989" s="566"/>
      <c r="I989" s="566"/>
      <c r="J989" s="566"/>
      <c r="K989" s="831"/>
    </row>
    <row r="990" spans="1:11" ht="63">
      <c r="A990" s="688"/>
      <c r="B990" s="706"/>
      <c r="C990" s="470" t="s">
        <v>443</v>
      </c>
      <c r="D990" s="5">
        <v>30</v>
      </c>
      <c r="E990" s="5">
        <v>30</v>
      </c>
      <c r="F990" s="1">
        <f t="shared" si="160"/>
        <v>100</v>
      </c>
      <c r="G990" s="5"/>
      <c r="H990" s="566"/>
      <c r="I990" s="566"/>
      <c r="J990" s="566"/>
      <c r="K990" s="831"/>
    </row>
    <row r="991" spans="1:11" ht="78.75">
      <c r="A991" s="688"/>
      <c r="B991" s="706"/>
      <c r="C991" s="470" t="s">
        <v>444</v>
      </c>
      <c r="D991" s="5">
        <v>24</v>
      </c>
      <c r="E991" s="5">
        <v>24</v>
      </c>
      <c r="F991" s="1">
        <f t="shared" si="160"/>
        <v>100</v>
      </c>
      <c r="G991" s="5"/>
      <c r="H991" s="566"/>
      <c r="I991" s="566"/>
      <c r="J991" s="566"/>
      <c r="K991" s="831"/>
    </row>
    <row r="992" spans="1:11" ht="31.5">
      <c r="A992" s="688"/>
      <c r="B992" s="706"/>
      <c r="C992" s="470" t="s">
        <v>445</v>
      </c>
      <c r="D992" s="5">
        <v>4600</v>
      </c>
      <c r="E992" s="5">
        <v>4600</v>
      </c>
      <c r="F992" s="1">
        <f t="shared" si="160"/>
        <v>100</v>
      </c>
      <c r="G992" s="5"/>
      <c r="H992" s="572"/>
      <c r="I992" s="566"/>
      <c r="J992" s="566"/>
      <c r="K992" s="832"/>
    </row>
    <row r="993" spans="1:11" ht="63.75" thickBot="1">
      <c r="A993" s="688"/>
      <c r="B993" s="706"/>
      <c r="C993" s="467" t="s">
        <v>446</v>
      </c>
      <c r="D993" s="550">
        <v>70</v>
      </c>
      <c r="E993" s="550">
        <v>73</v>
      </c>
      <c r="F993" s="53">
        <f t="shared" si="160"/>
        <v>104.28571428571429</v>
      </c>
      <c r="G993" s="550" t="s">
        <v>6</v>
      </c>
      <c r="H993" s="567"/>
      <c r="I993" s="567"/>
      <c r="J993" s="567"/>
      <c r="K993" s="833"/>
    </row>
    <row r="994" spans="1:11" ht="20.25" customHeight="1" thickBot="1">
      <c r="A994" s="469"/>
      <c r="B994" s="573" t="s">
        <v>23</v>
      </c>
      <c r="C994" s="464" t="s">
        <v>225</v>
      </c>
      <c r="D994" s="549"/>
      <c r="E994" s="565"/>
      <c r="F994" s="260"/>
      <c r="G994" s="549">
        <f>SUM(F983:F986)/4</f>
        <v>100.01538777185064</v>
      </c>
      <c r="H994" s="144">
        <v>66531</v>
      </c>
      <c r="I994" s="144">
        <v>85426</v>
      </c>
      <c r="J994" s="144">
        <f>I994/H994*100</f>
        <v>128.40029459951</v>
      </c>
      <c r="K994" s="177">
        <f>(J994+G994)/2</f>
        <v>114.20784118568032</v>
      </c>
    </row>
    <row r="995" spans="1:11" ht="169.5" customHeight="1">
      <c r="A995" s="648" t="s">
        <v>447</v>
      </c>
      <c r="B995" s="651" t="s">
        <v>448</v>
      </c>
      <c r="C995" s="472" t="s">
        <v>383</v>
      </c>
      <c r="D995" s="548">
        <v>100</v>
      </c>
      <c r="E995" s="548">
        <v>100</v>
      </c>
      <c r="F995" s="23">
        <f>IF(E995&gt;=80,100%,E995/D995)*100</f>
        <v>100</v>
      </c>
      <c r="G995" s="22" t="s">
        <v>6</v>
      </c>
      <c r="H995" s="724"/>
      <c r="I995" s="724"/>
      <c r="J995" s="724"/>
      <c r="K995" s="642"/>
    </row>
    <row r="996" spans="1:11" ht="121.5" customHeight="1" thickBot="1">
      <c r="A996" s="649"/>
      <c r="B996" s="653"/>
      <c r="C996" s="574" t="s">
        <v>449</v>
      </c>
      <c r="D996" s="20">
        <v>0</v>
      </c>
      <c r="E996" s="20">
        <v>0</v>
      </c>
      <c r="F996" s="21">
        <v>100</v>
      </c>
      <c r="G996" s="20" t="s">
        <v>6</v>
      </c>
      <c r="H996" s="726"/>
      <c r="I996" s="726"/>
      <c r="J996" s="726"/>
      <c r="K996" s="644"/>
    </row>
    <row r="997" spans="1:11" ht="20.25" customHeight="1" thickBot="1">
      <c r="A997" s="650"/>
      <c r="B997" s="71" t="s">
        <v>26</v>
      </c>
      <c r="C997" s="465" t="s">
        <v>225</v>
      </c>
      <c r="D997" s="466"/>
      <c r="E997" s="56"/>
      <c r="F997" s="556"/>
      <c r="G997" s="550">
        <f>SUM(F995:F996)/2</f>
        <v>100</v>
      </c>
      <c r="H997" s="151">
        <v>51</v>
      </c>
      <c r="I997" s="151">
        <v>54</v>
      </c>
      <c r="J997" s="165">
        <f t="shared" ref="J997" si="161">I997/H997*100</f>
        <v>105.88235294117648</v>
      </c>
      <c r="K997" s="154">
        <f>(J997+G997)/2</f>
        <v>102.94117647058823</v>
      </c>
    </row>
    <row r="998" spans="1:11" s="559" customFormat="1" ht="30.75" customHeight="1" thickBot="1">
      <c r="A998" s="719" t="s">
        <v>56</v>
      </c>
      <c r="B998" s="720"/>
      <c r="C998" s="720"/>
      <c r="D998" s="720"/>
      <c r="E998" s="720"/>
      <c r="F998" s="720"/>
      <c r="G998" s="720"/>
      <c r="H998" s="557"/>
      <c r="I998" s="557"/>
      <c r="J998" s="557"/>
      <c r="K998" s="558"/>
    </row>
    <row r="999" spans="1:11" ht="72.75" customHeight="1">
      <c r="A999" s="660" t="s">
        <v>128</v>
      </c>
      <c r="B999" s="662" t="s">
        <v>290</v>
      </c>
      <c r="C999" s="69" t="s">
        <v>291</v>
      </c>
      <c r="D999" s="22">
        <v>100</v>
      </c>
      <c r="E999" s="22">
        <v>100</v>
      </c>
      <c r="F999" s="315">
        <f t="shared" ref="F999:F1001" si="162">IF(E999/D999*100&gt;130,130,E999/D999*100)</f>
        <v>100</v>
      </c>
      <c r="G999" s="296" t="s">
        <v>6</v>
      </c>
      <c r="H999" s="141"/>
      <c r="I999" s="141"/>
      <c r="J999" s="142"/>
      <c r="K999" s="176"/>
    </row>
    <row r="1000" spans="1:11" ht="75.75" customHeight="1">
      <c r="A1000" s="661"/>
      <c r="B1000" s="663"/>
      <c r="C1000" s="27" t="s">
        <v>292</v>
      </c>
      <c r="D1000" s="5">
        <v>100</v>
      </c>
      <c r="E1000" s="5">
        <v>100</v>
      </c>
      <c r="F1000" s="315">
        <f t="shared" si="162"/>
        <v>100</v>
      </c>
      <c r="G1000" s="316" t="s">
        <v>6</v>
      </c>
      <c r="H1000" s="143"/>
      <c r="I1000" s="143"/>
      <c r="J1000" s="144"/>
      <c r="K1000" s="200"/>
    </row>
    <row r="1001" spans="1:11" ht="84" customHeight="1">
      <c r="A1001" s="661"/>
      <c r="B1001" s="663"/>
      <c r="C1001" s="122" t="s">
        <v>293</v>
      </c>
      <c r="D1001" s="5">
        <v>100</v>
      </c>
      <c r="E1001" s="5">
        <v>100</v>
      </c>
      <c r="F1001" s="315">
        <f t="shared" si="162"/>
        <v>100</v>
      </c>
      <c r="G1001" s="316" t="s">
        <v>6</v>
      </c>
      <c r="H1001" s="143"/>
      <c r="I1001" s="143"/>
      <c r="J1001" s="144"/>
      <c r="K1001" s="200"/>
    </row>
    <row r="1002" spans="1:11" ht="28.5" customHeight="1" thickBot="1">
      <c r="A1002" s="661"/>
      <c r="B1002" s="664"/>
      <c r="C1002" s="72" t="s">
        <v>294</v>
      </c>
      <c r="D1002" s="21">
        <v>0</v>
      </c>
      <c r="E1002" s="21">
        <v>0</v>
      </c>
      <c r="F1002" s="53">
        <v>100</v>
      </c>
      <c r="G1002" s="20" t="s">
        <v>6</v>
      </c>
      <c r="H1002" s="104"/>
      <c r="I1002" s="104"/>
      <c r="J1002" s="110"/>
      <c r="K1002" s="201"/>
    </row>
    <row r="1003" spans="1:11" ht="16.5" thickBot="1">
      <c r="A1003" s="650"/>
      <c r="B1003" s="50" t="s">
        <v>23</v>
      </c>
      <c r="C1003" s="379" t="s">
        <v>225</v>
      </c>
      <c r="D1003" s="298"/>
      <c r="E1003" s="56"/>
      <c r="F1003" s="307"/>
      <c r="G1003" s="298">
        <f>SUM(F999:F1002)/4</f>
        <v>100</v>
      </c>
      <c r="H1003" s="110">
        <v>9500</v>
      </c>
      <c r="I1003" s="110">
        <v>14968</v>
      </c>
      <c r="J1003" s="110">
        <f>I1003/H1003*100</f>
        <v>157.55789473684209</v>
      </c>
      <c r="K1003" s="178">
        <f>(J1003+G1003)/2</f>
        <v>128.77894736842103</v>
      </c>
    </row>
    <row r="1004" spans="1:11" ht="29.25" customHeight="1" thickBot="1">
      <c r="A1004" s="669" t="s">
        <v>295</v>
      </c>
      <c r="B1004" s="670"/>
      <c r="C1004" s="670"/>
      <c r="D1004" s="670"/>
      <c r="E1004" s="670"/>
      <c r="F1004" s="670"/>
      <c r="G1004" s="670"/>
      <c r="H1004" s="670"/>
      <c r="I1004" s="670"/>
      <c r="J1004" s="670"/>
      <c r="K1004" s="708"/>
    </row>
    <row r="1005" spans="1:11" ht="79.5" thickBot="1">
      <c r="A1005" s="837" t="s">
        <v>128</v>
      </c>
      <c r="B1005" s="62" t="s">
        <v>296</v>
      </c>
      <c r="C1005" s="62" t="s">
        <v>297</v>
      </c>
      <c r="D1005" s="63">
        <v>100</v>
      </c>
      <c r="E1005" s="63">
        <v>100</v>
      </c>
      <c r="F1005" s="189">
        <f t="shared" ref="F1005" si="163">IF(E1005/D1005*100&gt;130,130,E1005/D1005*100)</f>
        <v>100</v>
      </c>
      <c r="G1005" s="63" t="s">
        <v>6</v>
      </c>
      <c r="H1005" s="183"/>
      <c r="I1005" s="121"/>
      <c r="J1005" s="63"/>
      <c r="K1005" s="241"/>
    </row>
    <row r="1006" spans="1:11" ht="16.5" thickBot="1">
      <c r="A1006" s="650"/>
      <c r="B1006" s="295" t="s">
        <v>26</v>
      </c>
      <c r="C1006" s="271" t="s">
        <v>225</v>
      </c>
      <c r="D1006" s="298"/>
      <c r="E1006" s="56"/>
      <c r="F1006" s="307"/>
      <c r="G1006" s="227">
        <f>F1005</f>
        <v>100</v>
      </c>
      <c r="H1006" s="104">
        <v>9770</v>
      </c>
      <c r="I1006" s="104">
        <v>19183</v>
      </c>
      <c r="J1006" s="110">
        <f>I1006/H1006*100</f>
        <v>196.34595701125897</v>
      </c>
      <c r="K1006" s="178">
        <f>(J1006+G1006)/2</f>
        <v>148.17297850562949</v>
      </c>
    </row>
    <row r="1007" spans="1:11" ht="243.75" customHeight="1" thickBot="1">
      <c r="A1007" s="648" t="s">
        <v>27</v>
      </c>
      <c r="B1007" s="390" t="s">
        <v>298</v>
      </c>
      <c r="C1007" s="62" t="s">
        <v>299</v>
      </c>
      <c r="D1007" s="65">
        <v>100</v>
      </c>
      <c r="E1007" s="65">
        <v>100</v>
      </c>
      <c r="F1007" s="189">
        <f t="shared" ref="F1007:F1009" si="164">IF(E1007/D1007*100&gt;130,130,E1007/D1007*100)</f>
        <v>100</v>
      </c>
      <c r="G1007" s="63" t="s">
        <v>6</v>
      </c>
      <c r="H1007" s="121"/>
      <c r="I1007" s="121"/>
      <c r="J1007" s="192"/>
      <c r="K1007" s="224"/>
    </row>
    <row r="1008" spans="1:11" ht="16.5" thickBot="1">
      <c r="A1008" s="650"/>
      <c r="B1008" s="295" t="s">
        <v>19</v>
      </c>
      <c r="C1008" s="295" t="s">
        <v>225</v>
      </c>
      <c r="D1008" s="139"/>
      <c r="E1008" s="255"/>
      <c r="F1008" s="65"/>
      <c r="G1008" s="227">
        <f>F1005</f>
        <v>100</v>
      </c>
      <c r="H1008" s="104">
        <v>800</v>
      </c>
      <c r="I1008" s="104">
        <v>1313</v>
      </c>
      <c r="J1008" s="110">
        <f>I1008/H1008*100</f>
        <v>164.125</v>
      </c>
      <c r="K1008" s="178">
        <f>(J1008+G1008)/2</f>
        <v>132.0625</v>
      </c>
    </row>
    <row r="1009" spans="1:86" ht="232.5" customHeight="1" thickBot="1">
      <c r="A1009" s="648" t="s">
        <v>28</v>
      </c>
      <c r="B1009" s="390" t="s">
        <v>352</v>
      </c>
      <c r="C1009" s="62" t="s">
        <v>299</v>
      </c>
      <c r="D1009" s="256">
        <v>100</v>
      </c>
      <c r="E1009" s="65">
        <v>100</v>
      </c>
      <c r="F1009" s="189">
        <f t="shared" si="164"/>
        <v>100</v>
      </c>
      <c r="G1009" s="78" t="s">
        <v>6</v>
      </c>
      <c r="H1009" s="121"/>
      <c r="I1009" s="121"/>
      <c r="J1009" s="192"/>
      <c r="K1009" s="224"/>
    </row>
    <row r="1010" spans="1:86" ht="16.5" thickBot="1">
      <c r="A1010" s="650"/>
      <c r="B1010" s="295" t="s">
        <v>19</v>
      </c>
      <c r="C1010" s="295" t="s">
        <v>225</v>
      </c>
      <c r="D1010" s="139"/>
      <c r="E1010" s="255"/>
      <c r="F1010" s="65"/>
      <c r="G1010" s="227">
        <f>F1009</f>
        <v>100</v>
      </c>
      <c r="H1010" s="104">
        <v>350</v>
      </c>
      <c r="I1010" s="104">
        <v>82</v>
      </c>
      <c r="J1010" s="110">
        <f>I1010/H1010*100</f>
        <v>23.428571428571431</v>
      </c>
      <c r="K1010" s="178">
        <f>(J1010+G1010)/2</f>
        <v>61.714285714285715</v>
      </c>
    </row>
    <row r="1011" spans="1:86" ht="24" customHeight="1" thickBot="1">
      <c r="A1011" s="669" t="s">
        <v>57</v>
      </c>
      <c r="B1011" s="670"/>
      <c r="C1011" s="670"/>
      <c r="D1011" s="670"/>
      <c r="E1011" s="670"/>
      <c r="F1011" s="670"/>
      <c r="G1011" s="670"/>
      <c r="H1011" s="102"/>
      <c r="I1011" s="102"/>
      <c r="J1011" s="102"/>
      <c r="K1011" s="242"/>
    </row>
    <row r="1012" spans="1:86" ht="233.25" customHeight="1">
      <c r="A1012" s="162" t="s">
        <v>128</v>
      </c>
      <c r="B1012" s="838" t="s">
        <v>59</v>
      </c>
      <c r="C1012" s="754" t="s">
        <v>302</v>
      </c>
      <c r="D1012" s="699">
        <v>0</v>
      </c>
      <c r="E1012" s="699">
        <v>0</v>
      </c>
      <c r="F1012" s="842">
        <v>100</v>
      </c>
      <c r="G1012" s="699" t="s">
        <v>6</v>
      </c>
      <c r="H1012" s="724"/>
      <c r="I1012" s="724"/>
      <c r="J1012" s="727"/>
      <c r="K1012" s="642"/>
    </row>
    <row r="1013" spans="1:86" s="102" customFormat="1" ht="9.75" customHeight="1" thickBot="1">
      <c r="A1013" s="163"/>
      <c r="B1013" s="839"/>
      <c r="C1013" s="816"/>
      <c r="D1013" s="701"/>
      <c r="E1013" s="701"/>
      <c r="F1013" s="746"/>
      <c r="G1013" s="701"/>
      <c r="H1013" s="726"/>
      <c r="I1013" s="726"/>
      <c r="J1013" s="729"/>
      <c r="K1013" s="644"/>
    </row>
    <row r="1014" spans="1:86" ht="16.5" thickBot="1">
      <c r="A1014" s="164"/>
      <c r="B1014" s="391" t="s">
        <v>26</v>
      </c>
      <c r="C1014" s="280" t="s">
        <v>225</v>
      </c>
      <c r="D1014" s="63"/>
      <c r="E1014" s="64"/>
      <c r="F1014" s="21"/>
      <c r="G1014" s="20">
        <f>F1012</f>
        <v>100</v>
      </c>
      <c r="H1014" s="118">
        <v>411630</v>
      </c>
      <c r="I1014" s="118">
        <v>435374</v>
      </c>
      <c r="J1014" s="110">
        <f>I1014/H1014*100</f>
        <v>105.76828705390764</v>
      </c>
      <c r="K1014" s="178">
        <f>(J1014+G1014)/2</f>
        <v>102.88414352695382</v>
      </c>
    </row>
    <row r="1015" spans="1:86" ht="141.75" customHeight="1" thickBot="1">
      <c r="A1015" s="225" t="s">
        <v>27</v>
      </c>
      <c r="B1015" s="278" t="s">
        <v>300</v>
      </c>
      <c r="C1015" s="62" t="s">
        <v>301</v>
      </c>
      <c r="D1015" s="317">
        <v>100</v>
      </c>
      <c r="E1015" s="317">
        <v>100</v>
      </c>
      <c r="F1015" s="189">
        <f t="shared" ref="F1015" si="165">IF(E1015/D1015*100&gt;130,130,E1015/D1015*100)</f>
        <v>100</v>
      </c>
      <c r="G1015" s="63" t="s">
        <v>6</v>
      </c>
      <c r="H1015" s="121"/>
      <c r="I1015" s="121"/>
      <c r="J1015" s="192"/>
      <c r="K1015" s="224"/>
    </row>
    <row r="1016" spans="1:86" ht="16.5" thickBot="1">
      <c r="A1016" s="302"/>
      <c r="B1016" s="392" t="s">
        <v>26</v>
      </c>
      <c r="C1016" s="79" t="s">
        <v>225</v>
      </c>
      <c r="D1016" s="78"/>
      <c r="E1016" s="78"/>
      <c r="F1016" s="307"/>
      <c r="G1016" s="227">
        <f>F1015</f>
        <v>100</v>
      </c>
      <c r="H1016" s="104">
        <v>3410</v>
      </c>
      <c r="I1016" s="104">
        <v>6038</v>
      </c>
      <c r="J1016" s="110">
        <f>I1016/H1016*100</f>
        <v>177.0674486803519</v>
      </c>
      <c r="K1016" s="178">
        <f>(J1016+G1016)/2</f>
        <v>138.53372434017595</v>
      </c>
    </row>
    <row r="1017" spans="1:86" s="135" customFormat="1" ht="16.5" thickBot="1">
      <c r="A1017" s="669" t="s">
        <v>58</v>
      </c>
      <c r="B1017" s="670"/>
      <c r="C1017" s="670"/>
      <c r="D1017" s="670"/>
      <c r="E1017" s="670"/>
      <c r="F1017" s="670"/>
      <c r="G1017" s="670"/>
      <c r="H1017" s="670"/>
      <c r="I1017" s="670"/>
      <c r="J1017" s="670"/>
      <c r="K1017" s="708"/>
      <c r="L1017" s="102"/>
      <c r="M1017" s="102"/>
      <c r="N1017" s="102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102"/>
      <c r="AC1017" s="102"/>
      <c r="AD1017" s="102"/>
      <c r="AE1017" s="102"/>
      <c r="AF1017" s="102"/>
      <c r="AG1017" s="102"/>
      <c r="AH1017" s="102"/>
      <c r="AI1017" s="102"/>
      <c r="AJ1017" s="102"/>
      <c r="AK1017" s="102"/>
      <c r="AL1017" s="102"/>
      <c r="AM1017" s="102"/>
      <c r="AN1017" s="102"/>
      <c r="AO1017" s="102"/>
      <c r="AP1017" s="102"/>
      <c r="AQ1017" s="102"/>
      <c r="AR1017" s="102"/>
      <c r="AS1017" s="102"/>
      <c r="AT1017" s="102"/>
      <c r="AU1017" s="102"/>
      <c r="AV1017" s="102"/>
      <c r="AW1017" s="102"/>
      <c r="AX1017" s="102"/>
      <c r="AY1017" s="102"/>
      <c r="AZ1017" s="102"/>
      <c r="BA1017" s="102"/>
      <c r="BB1017" s="102"/>
      <c r="BC1017" s="102"/>
      <c r="BD1017" s="102"/>
      <c r="BE1017" s="102"/>
      <c r="BF1017" s="102"/>
      <c r="BG1017" s="102"/>
      <c r="BH1017" s="102"/>
      <c r="BI1017" s="102"/>
      <c r="BJ1017" s="102"/>
      <c r="BK1017" s="102"/>
      <c r="BL1017" s="102"/>
      <c r="BM1017" s="102"/>
      <c r="BN1017" s="102"/>
      <c r="BO1017" s="102"/>
      <c r="BP1017" s="102"/>
      <c r="BQ1017" s="102"/>
      <c r="BR1017" s="102"/>
      <c r="BS1017" s="102"/>
      <c r="BT1017" s="102"/>
      <c r="BU1017" s="102"/>
      <c r="BV1017" s="102"/>
      <c r="BW1017" s="102"/>
      <c r="BX1017" s="102"/>
      <c r="BY1017" s="102"/>
      <c r="BZ1017" s="102"/>
      <c r="CA1017" s="102"/>
      <c r="CB1017" s="102"/>
      <c r="CC1017" s="102"/>
      <c r="CD1017" s="102"/>
      <c r="CE1017" s="102"/>
      <c r="CF1017" s="102"/>
      <c r="CG1017" s="102"/>
      <c r="CH1017" s="102"/>
    </row>
    <row r="1018" spans="1:86" s="102" customFormat="1" ht="16.5" thickBot="1">
      <c r="A1018" s="751" t="s">
        <v>147</v>
      </c>
      <c r="B1018" s="752"/>
      <c r="C1018" s="752"/>
      <c r="D1018" s="752"/>
      <c r="E1018" s="752"/>
      <c r="F1018" s="752"/>
      <c r="G1018" s="752"/>
      <c r="H1018" s="752"/>
      <c r="I1018" s="752"/>
      <c r="J1018" s="752"/>
      <c r="K1018" s="836"/>
    </row>
    <row r="1019" spans="1:86" s="102" customFormat="1" ht="111.75" customHeight="1">
      <c r="A1019" s="648" t="s">
        <v>128</v>
      </c>
      <c r="B1019" s="709" t="s">
        <v>305</v>
      </c>
      <c r="C1019" s="68" t="s">
        <v>306</v>
      </c>
      <c r="D1019" s="296">
        <v>100</v>
      </c>
      <c r="E1019" s="296">
        <v>100</v>
      </c>
      <c r="F1019" s="267">
        <f t="shared" ref="F1019:F1021" si="166">IF(E1019/D1019*100&gt;130,130,E1019/D1019*100)</f>
        <v>100</v>
      </c>
      <c r="G1019" s="296" t="s">
        <v>6</v>
      </c>
      <c r="H1019" s="268"/>
      <c r="I1019" s="268"/>
      <c r="J1019" s="268"/>
      <c r="K1019" s="199"/>
    </row>
    <row r="1020" spans="1:86" s="102" customFormat="1" ht="143.25" customHeight="1">
      <c r="A1020" s="649"/>
      <c r="B1020" s="709"/>
      <c r="C1020" s="125" t="s">
        <v>308</v>
      </c>
      <c r="D1020" s="316">
        <v>100</v>
      </c>
      <c r="E1020" s="316">
        <v>100</v>
      </c>
      <c r="F1020" s="312">
        <f t="shared" si="166"/>
        <v>100</v>
      </c>
      <c r="G1020" s="316" t="s">
        <v>6</v>
      </c>
      <c r="H1020" s="269"/>
      <c r="I1020" s="269"/>
      <c r="J1020" s="269"/>
      <c r="K1020" s="242"/>
    </row>
    <row r="1021" spans="1:86" s="102" customFormat="1" ht="65.25" customHeight="1" thickBot="1">
      <c r="A1021" s="649"/>
      <c r="B1021" s="710"/>
      <c r="C1021" s="76" t="s">
        <v>307</v>
      </c>
      <c r="D1021" s="20">
        <v>100</v>
      </c>
      <c r="E1021" s="20">
        <v>100</v>
      </c>
      <c r="F1021" s="53">
        <f t="shared" si="166"/>
        <v>100</v>
      </c>
      <c r="G1021" s="20" t="s">
        <v>6</v>
      </c>
      <c r="H1021" s="270"/>
      <c r="I1021" s="270"/>
      <c r="J1021" s="270"/>
      <c r="K1021" s="243"/>
    </row>
    <row r="1022" spans="1:86" s="102" customFormat="1" ht="18.75" customHeight="1" thickBot="1">
      <c r="A1022" s="202"/>
      <c r="B1022" s="195" t="s">
        <v>19</v>
      </c>
      <c r="C1022" s="271" t="s">
        <v>225</v>
      </c>
      <c r="D1022" s="271"/>
      <c r="E1022" s="271"/>
      <c r="F1022" s="307"/>
      <c r="G1022" s="483">
        <f>SUM(F1018:F1021)/3</f>
        <v>100</v>
      </c>
      <c r="H1022" s="527"/>
      <c r="I1022" s="272"/>
      <c r="J1022" s="110"/>
      <c r="K1022" s="217">
        <f>(J1022+G1022)/1</f>
        <v>100</v>
      </c>
    </row>
    <row r="1023" spans="1:86" s="102" customFormat="1" ht="67.5" customHeight="1" thickBot="1">
      <c r="A1023" s="660" t="s">
        <v>27</v>
      </c>
      <c r="B1023" s="294" t="s">
        <v>309</v>
      </c>
      <c r="C1023" s="238" t="s">
        <v>477</v>
      </c>
      <c r="D1023" s="296">
        <v>100</v>
      </c>
      <c r="E1023" s="296">
        <v>100</v>
      </c>
      <c r="F1023" s="189">
        <f t="shared" ref="F1023" si="167">IF(E1023/D1023*100&gt;130,130,E1023/D1023*100)</f>
        <v>100</v>
      </c>
      <c r="G1023" s="22" t="s">
        <v>6</v>
      </c>
      <c r="H1023" s="273"/>
      <c r="I1023" s="273"/>
      <c r="J1023" s="478"/>
      <c r="K1023" s="224"/>
    </row>
    <row r="1024" spans="1:86" s="102" customFormat="1" ht="16.5" customHeight="1" thickBot="1">
      <c r="A1024" s="711"/>
      <c r="B1024" s="274" t="s">
        <v>23</v>
      </c>
      <c r="C1024" s="275" t="s">
        <v>225</v>
      </c>
      <c r="D1024" s="63"/>
      <c r="E1024" s="64"/>
      <c r="F1024" s="65"/>
      <c r="G1024" s="78">
        <f>F1023</f>
        <v>100</v>
      </c>
      <c r="H1024" s="628"/>
      <c r="I1024" s="277"/>
      <c r="J1024" s="110"/>
      <c r="K1024" s="217">
        <f>(J1024+G1024)/1</f>
        <v>100</v>
      </c>
    </row>
    <row r="1025" spans="1:11" s="102" customFormat="1" ht="38.25" customHeight="1">
      <c r="A1025" s="687" t="s">
        <v>28</v>
      </c>
      <c r="B1025" s="712" t="s">
        <v>310</v>
      </c>
      <c r="C1025" s="68" t="s">
        <v>311</v>
      </c>
      <c r="D1025" s="22">
        <v>100</v>
      </c>
      <c r="E1025" s="22">
        <v>100</v>
      </c>
      <c r="F1025" s="174">
        <f t="shared" ref="F1025:F1026" si="168">IF(E1025/D1025*100&gt;130,130,E1025/D1025*100)</f>
        <v>100</v>
      </c>
      <c r="G1025" s="22" t="s">
        <v>6</v>
      </c>
      <c r="H1025" s="840"/>
      <c r="I1025" s="840"/>
      <c r="J1025" s="834"/>
      <c r="K1025" s="671"/>
    </row>
    <row r="1026" spans="1:11" s="102" customFormat="1" ht="126.75" customHeight="1" thickBot="1">
      <c r="A1026" s="688"/>
      <c r="B1026" s="690"/>
      <c r="C1026" s="125" t="s">
        <v>312</v>
      </c>
      <c r="D1026" s="519">
        <v>100</v>
      </c>
      <c r="E1026" s="519">
        <v>100</v>
      </c>
      <c r="F1026" s="520">
        <f t="shared" si="168"/>
        <v>100</v>
      </c>
      <c r="G1026" s="20" t="s">
        <v>6</v>
      </c>
      <c r="H1026" s="841"/>
      <c r="I1026" s="841"/>
      <c r="J1026" s="835"/>
      <c r="K1026" s="672"/>
    </row>
    <row r="1027" spans="1:11" s="102" customFormat="1" ht="18" customHeight="1" thickBot="1">
      <c r="A1027" s="689"/>
      <c r="B1027" s="276" t="s">
        <v>23</v>
      </c>
      <c r="C1027" s="275" t="s">
        <v>225</v>
      </c>
      <c r="D1027" s="63"/>
      <c r="E1027" s="64"/>
      <c r="F1027" s="65"/>
      <c r="G1027" s="227">
        <f>SUM(F1025:F1026)/2</f>
        <v>100</v>
      </c>
      <c r="H1027" s="277">
        <v>1073</v>
      </c>
      <c r="I1027" s="277">
        <v>1073</v>
      </c>
      <c r="J1027" s="528">
        <f>I1027/H1027*100</f>
        <v>100</v>
      </c>
      <c r="K1027" s="217">
        <f>(J1027+G1027)/2</f>
        <v>100</v>
      </c>
    </row>
    <row r="1028" spans="1:11" s="102" customFormat="1" ht="18" customHeight="1" thickBot="1">
      <c r="A1028" s="660" t="s">
        <v>303</v>
      </c>
      <c r="B1028" s="756"/>
      <c r="C1028" s="756"/>
      <c r="D1028" s="756"/>
      <c r="E1028" s="756"/>
      <c r="F1028" s="756"/>
      <c r="G1028" s="756"/>
      <c r="H1028" s="756"/>
      <c r="I1028" s="756"/>
      <c r="J1028" s="756"/>
      <c r="K1028" s="757"/>
    </row>
    <row r="1029" spans="1:11" s="102" customFormat="1" ht="65.25" customHeight="1" thickBot="1">
      <c r="A1029" s="288" t="s">
        <v>125</v>
      </c>
      <c r="B1029" s="278" t="s">
        <v>401</v>
      </c>
      <c r="C1029" s="69" t="s">
        <v>304</v>
      </c>
      <c r="D1029" s="22">
        <v>3851</v>
      </c>
      <c r="E1029" s="22">
        <v>3167</v>
      </c>
      <c r="F1029" s="23">
        <f t="shared" ref="F1029" si="169">E1029/D1029*100</f>
        <v>82.23837964165152</v>
      </c>
      <c r="G1029" s="22" t="s">
        <v>6</v>
      </c>
      <c r="H1029" s="268"/>
      <c r="I1029" s="268"/>
      <c r="J1029" s="279"/>
      <c r="K1029" s="224"/>
    </row>
    <row r="1030" spans="1:11" s="102" customFormat="1" ht="16.5" thickBot="1">
      <c r="A1030" s="163"/>
      <c r="B1030" s="117" t="s">
        <v>19</v>
      </c>
      <c r="C1030" s="280" t="s">
        <v>225</v>
      </c>
      <c r="D1030" s="280"/>
      <c r="E1030" s="280"/>
      <c r="F1030" s="65"/>
      <c r="G1030" s="636">
        <f>F1029</f>
        <v>82.23837964165152</v>
      </c>
      <c r="H1030" s="277">
        <v>3851</v>
      </c>
      <c r="I1030" s="277">
        <v>3851</v>
      </c>
      <c r="J1030" s="165">
        <f>I1030/H1030*100</f>
        <v>100</v>
      </c>
      <c r="K1030" s="208">
        <f>(J1030+G1030)/2</f>
        <v>91.119189820825767</v>
      </c>
    </row>
    <row r="1031" spans="1:11" s="102" customFormat="1" ht="53.25" customHeight="1" thickBot="1">
      <c r="A1031" s="291" t="s">
        <v>126</v>
      </c>
      <c r="B1031" s="295" t="s">
        <v>313</v>
      </c>
      <c r="C1031" s="122" t="s">
        <v>315</v>
      </c>
      <c r="D1031" s="63">
        <v>1282</v>
      </c>
      <c r="E1031" s="63">
        <v>1177</v>
      </c>
      <c r="F1031" s="23">
        <f t="shared" ref="F1031" si="170">E1031/D1031*100</f>
        <v>91.809672386895485</v>
      </c>
      <c r="G1031" s="22" t="s">
        <v>6</v>
      </c>
      <c r="H1031" s="717"/>
      <c r="I1031" s="717"/>
      <c r="J1031" s="717"/>
      <c r="K1031" s="208"/>
    </row>
    <row r="1032" spans="1:11" s="102" customFormat="1" ht="18.75" customHeight="1" thickBot="1">
      <c r="A1032" s="281"/>
      <c r="B1032" s="282" t="s">
        <v>23</v>
      </c>
      <c r="C1032" s="283" t="s">
        <v>225</v>
      </c>
      <c r="D1032" s="115"/>
      <c r="E1032" s="64"/>
      <c r="F1032" s="65"/>
      <c r="G1032" s="63">
        <f>F1031</f>
        <v>91.809672386895485</v>
      </c>
      <c r="H1032" s="70">
        <v>1282</v>
      </c>
      <c r="I1032" s="63">
        <v>1282</v>
      </c>
      <c r="J1032" s="165">
        <f>I1032/H1032*100</f>
        <v>100</v>
      </c>
      <c r="K1032" s="208">
        <f>(J1032+G1032)/2</f>
        <v>95.90483619344775</v>
      </c>
    </row>
    <row r="1033" spans="1:11" s="102" customFormat="1" ht="86.25" hidden="1" customHeight="1">
      <c r="A1033" s="687" t="s">
        <v>127</v>
      </c>
      <c r="B1033" s="662" t="s">
        <v>314</v>
      </c>
      <c r="C1033" s="543" t="s">
        <v>316</v>
      </c>
      <c r="D1033" s="758" t="s">
        <v>353</v>
      </c>
      <c r="E1033" s="759"/>
      <c r="F1033" s="759"/>
      <c r="G1033" s="759"/>
      <c r="H1033" s="759"/>
      <c r="I1033" s="759"/>
      <c r="J1033" s="759"/>
      <c r="K1033" s="760"/>
    </row>
    <row r="1034" spans="1:11" s="102" customFormat="1" ht="32.25" hidden="1" customHeight="1" thickBot="1">
      <c r="A1034" s="688"/>
      <c r="B1034" s="664"/>
      <c r="C1034" s="544"/>
      <c r="D1034" s="761"/>
      <c r="E1034" s="762"/>
      <c r="F1034" s="762"/>
      <c r="G1034" s="762"/>
      <c r="H1034" s="762"/>
      <c r="I1034" s="762"/>
      <c r="J1034" s="762"/>
      <c r="K1034" s="763"/>
    </row>
    <row r="1035" spans="1:11" s="102" customFormat="1" ht="16.5" hidden="1" thickBot="1">
      <c r="A1035" s="689"/>
      <c r="B1035" s="282" t="s">
        <v>23</v>
      </c>
      <c r="C1035" s="275" t="s">
        <v>225</v>
      </c>
      <c r="D1035" s="63"/>
      <c r="E1035" s="64"/>
      <c r="F1035" s="204"/>
      <c r="G1035" s="63"/>
      <c r="H1035" s="632"/>
      <c r="I1035" s="277"/>
      <c r="J1035" s="165"/>
      <c r="K1035" s="208"/>
    </row>
    <row r="1036" spans="1:11" s="102" customFormat="1" ht="72" customHeight="1" thickBot="1">
      <c r="A1036" s="687" t="s">
        <v>129</v>
      </c>
      <c r="B1036" s="286" t="s">
        <v>317</v>
      </c>
      <c r="C1036" s="105" t="s">
        <v>485</v>
      </c>
      <c r="D1036" s="297">
        <v>100</v>
      </c>
      <c r="E1036" s="297">
        <v>100</v>
      </c>
      <c r="F1036" s="260">
        <f t="shared" ref="F1036" si="171">E1036/D1036*100</f>
        <v>100</v>
      </c>
      <c r="G1036" s="476" t="s">
        <v>6</v>
      </c>
      <c r="H1036" s="284"/>
      <c r="I1036" s="284"/>
      <c r="J1036" s="285"/>
      <c r="K1036" s="208"/>
    </row>
    <row r="1037" spans="1:11" s="102" customFormat="1" ht="16.5" thickBot="1">
      <c r="A1037" s="689"/>
      <c r="B1037" s="123" t="s">
        <v>19</v>
      </c>
      <c r="C1037" s="287" t="s">
        <v>225</v>
      </c>
      <c r="D1037" s="63"/>
      <c r="E1037" s="64"/>
      <c r="F1037" s="65"/>
      <c r="G1037" s="63">
        <f>F1036/1</f>
        <v>100</v>
      </c>
      <c r="H1037" s="277">
        <v>1243</v>
      </c>
      <c r="I1037" s="277">
        <v>1243</v>
      </c>
      <c r="J1037" s="165">
        <f>I1037/H1037*100</f>
        <v>100</v>
      </c>
      <c r="K1037" s="208">
        <f>(J1037+G1037)/2</f>
        <v>100</v>
      </c>
    </row>
    <row r="1038" spans="1:11" s="102" customFormat="1" ht="19.5" customHeight="1" thickBot="1">
      <c r="A1038" s="182"/>
      <c r="B1038" s="50" t="s">
        <v>22</v>
      </c>
      <c r="C1038" s="130"/>
      <c r="D1038" s="298"/>
      <c r="E1038" s="56"/>
      <c r="F1038" s="307"/>
      <c r="G1038" s="298"/>
      <c r="H1038" s="104"/>
      <c r="I1038" s="104"/>
      <c r="J1038" s="152"/>
      <c r="K1038" s="257"/>
    </row>
    <row r="1039" spans="1:11" s="102" customFormat="1" ht="25.5" customHeight="1" thickBot="1">
      <c r="A1039" s="669" t="s">
        <v>54</v>
      </c>
      <c r="B1039" s="670"/>
      <c r="C1039" s="670"/>
      <c r="D1039" s="670"/>
      <c r="E1039" s="670"/>
      <c r="F1039" s="670"/>
      <c r="G1039" s="670"/>
      <c r="H1039" s="670"/>
      <c r="I1039" s="670"/>
      <c r="J1039" s="670"/>
      <c r="K1039" s="775"/>
    </row>
    <row r="1040" spans="1:11" s="102" customFormat="1" ht="25.5" customHeight="1" thickBot="1">
      <c r="A1040" s="669" t="s">
        <v>222</v>
      </c>
      <c r="B1040" s="670"/>
      <c r="C1040" s="670"/>
      <c r="D1040" s="670"/>
      <c r="E1040" s="670"/>
      <c r="F1040" s="670"/>
      <c r="G1040" s="670"/>
      <c r="H1040" s="670"/>
      <c r="I1040" s="670"/>
      <c r="J1040" s="670"/>
      <c r="K1040" s="708"/>
    </row>
    <row r="1041" spans="1:11" s="102" customFormat="1" ht="384" customHeight="1">
      <c r="A1041" s="648" t="s">
        <v>165</v>
      </c>
      <c r="B1041" s="651" t="s">
        <v>202</v>
      </c>
      <c r="C1041" s="393" t="s">
        <v>214</v>
      </c>
      <c r="D1041" s="22">
        <v>2</v>
      </c>
      <c r="E1041" s="22">
        <v>0</v>
      </c>
      <c r="F1041" s="1">
        <v>130</v>
      </c>
      <c r="G1041" s="22" t="s">
        <v>6</v>
      </c>
      <c r="H1041" s="773"/>
      <c r="I1041" s="773"/>
      <c r="J1041" s="773"/>
      <c r="K1041" s="642"/>
    </row>
    <row r="1042" spans="1:11" s="102" customFormat="1" ht="107.25" customHeight="1" thickBot="1">
      <c r="A1042" s="650"/>
      <c r="B1042" s="653"/>
      <c r="C1042" s="82" t="s">
        <v>215</v>
      </c>
      <c r="D1042" s="20">
        <v>98</v>
      </c>
      <c r="E1042" s="20">
        <v>100</v>
      </c>
      <c r="F1042" s="1">
        <f t="shared" ref="F1042" si="172">IF(E1042/D1042*100&gt;130,130,E1042/D1042*100)</f>
        <v>102.04081632653062</v>
      </c>
      <c r="G1042" s="20" t="s">
        <v>6</v>
      </c>
      <c r="H1042" s="774"/>
      <c r="I1042" s="774"/>
      <c r="J1042" s="774"/>
      <c r="K1042" s="644"/>
    </row>
    <row r="1043" spans="1:11" s="102" customFormat="1" ht="16.5" thickBot="1">
      <c r="A1043" s="302"/>
      <c r="B1043" s="394" t="s">
        <v>23</v>
      </c>
      <c r="C1043" s="280" t="s">
        <v>225</v>
      </c>
      <c r="D1043" s="63"/>
      <c r="E1043" s="64"/>
      <c r="F1043" s="65"/>
      <c r="G1043" s="63">
        <f>(F1041+F1042)/2</f>
        <v>116.0204081632653</v>
      </c>
      <c r="H1043" s="118">
        <v>600</v>
      </c>
      <c r="I1043" s="118">
        <v>669</v>
      </c>
      <c r="J1043" s="165">
        <f>I1043/H1043*100</f>
        <v>111.5</v>
      </c>
      <c r="K1043" s="188">
        <f>(J1043+G1043)/2</f>
        <v>113.76020408163265</v>
      </c>
    </row>
    <row r="1044" spans="1:11" s="102" customFormat="1" ht="204" customHeight="1">
      <c r="A1044" s="648" t="s">
        <v>166</v>
      </c>
      <c r="B1044" s="651" t="s">
        <v>203</v>
      </c>
      <c r="C1044" s="386" t="s">
        <v>216</v>
      </c>
      <c r="D1044" s="22">
        <v>98</v>
      </c>
      <c r="E1044" s="23">
        <v>99.3</v>
      </c>
      <c r="F1044" s="1">
        <f t="shared" ref="F1044:F1045" si="173">IF(E1044/D1044*100&gt;130,130,E1044/D1044*100)</f>
        <v>101.32653061224491</v>
      </c>
      <c r="G1044" s="22" t="s">
        <v>6</v>
      </c>
      <c r="H1044" s="651"/>
      <c r="I1044" s="651"/>
      <c r="J1044" s="651"/>
      <c r="K1044" s="642"/>
    </row>
    <row r="1045" spans="1:11" s="102" customFormat="1" ht="159" customHeight="1" thickBot="1">
      <c r="A1045" s="649"/>
      <c r="B1045" s="652"/>
      <c r="C1045" s="395" t="s">
        <v>217</v>
      </c>
      <c r="D1045" s="316">
        <v>98</v>
      </c>
      <c r="E1045" s="316">
        <v>100</v>
      </c>
      <c r="F1045" s="1">
        <f t="shared" si="173"/>
        <v>102.04081632653062</v>
      </c>
      <c r="G1045" s="316" t="s">
        <v>6</v>
      </c>
      <c r="H1045" s="652"/>
      <c r="I1045" s="652"/>
      <c r="J1045" s="652"/>
      <c r="K1045" s="644"/>
    </row>
    <row r="1046" spans="1:11" s="102" customFormat="1" ht="16.5" thickBot="1">
      <c r="A1046" s="711"/>
      <c r="B1046" s="394" t="s">
        <v>23</v>
      </c>
      <c r="C1046" s="280" t="s">
        <v>225</v>
      </c>
      <c r="D1046" s="63"/>
      <c r="E1046" s="64"/>
      <c r="F1046" s="65"/>
      <c r="G1046" s="63">
        <f>(F1044+F1045)/2</f>
        <v>101.68367346938777</v>
      </c>
      <c r="H1046" s="118">
        <v>5000</v>
      </c>
      <c r="I1046" s="118">
        <v>5020</v>
      </c>
      <c r="J1046" s="165">
        <f>I1046/H1046*100</f>
        <v>100.4</v>
      </c>
      <c r="K1046" s="188">
        <f>(J1046+G1046)/2</f>
        <v>101.04183673469389</v>
      </c>
    </row>
    <row r="1047" spans="1:11" s="102" customFormat="1" ht="207.75" customHeight="1" thickBot="1">
      <c r="A1047" s="648" t="s">
        <v>167</v>
      </c>
      <c r="B1047" s="319" t="s">
        <v>204</v>
      </c>
      <c r="C1047" s="73" t="s">
        <v>218</v>
      </c>
      <c r="D1047" s="296">
        <v>98</v>
      </c>
      <c r="E1047" s="296">
        <v>100</v>
      </c>
      <c r="F1047" s="1">
        <f t="shared" ref="F1047" si="174">IF(E1047/D1047*100&gt;130,130,E1047/D1047*100)</f>
        <v>102.04081632653062</v>
      </c>
      <c r="G1047" s="473" t="s">
        <v>6</v>
      </c>
      <c r="H1047" s="118"/>
      <c r="I1047" s="118"/>
      <c r="J1047" s="118"/>
      <c r="K1047" s="214"/>
    </row>
    <row r="1048" spans="1:11" s="102" customFormat="1" ht="17.25" customHeight="1" thickBot="1">
      <c r="A1048" s="721"/>
      <c r="B1048" s="319" t="s">
        <v>23</v>
      </c>
      <c r="C1048" s="280" t="s">
        <v>225</v>
      </c>
      <c r="D1048" s="211"/>
      <c r="E1048" s="396"/>
      <c r="F1048" s="397"/>
      <c r="G1048" s="63">
        <f>F1047</f>
        <v>102.04081632653062</v>
      </c>
      <c r="H1048" s="118">
        <v>25</v>
      </c>
      <c r="I1048" s="118">
        <v>25</v>
      </c>
      <c r="J1048" s="165">
        <f>I1048/H1048*100</f>
        <v>100</v>
      </c>
      <c r="K1048" s="188">
        <f>(J1048+G1048)/2</f>
        <v>101.0204081632653</v>
      </c>
    </row>
    <row r="1049" spans="1:11" s="102" customFormat="1" ht="131.25" customHeight="1" thickBot="1">
      <c r="A1049" s="289" t="s">
        <v>125</v>
      </c>
      <c r="B1049" s="62" t="s">
        <v>60</v>
      </c>
      <c r="C1049" s="398" t="s">
        <v>219</v>
      </c>
      <c r="D1049" s="63">
        <v>98</v>
      </c>
      <c r="E1049" s="64">
        <v>100</v>
      </c>
      <c r="F1049" s="189">
        <f t="shared" ref="F1049" si="175">IF(E1049/D1049*100&gt;130,130,E1049/D1049*100)</f>
        <v>102.04081632653062</v>
      </c>
      <c r="G1049" s="211" t="s">
        <v>6</v>
      </c>
      <c r="H1049" s="118"/>
      <c r="I1049" s="118"/>
      <c r="J1049" s="165"/>
      <c r="K1049" s="208"/>
    </row>
    <row r="1050" spans="1:11" s="102" customFormat="1" ht="17.25" customHeight="1" thickBot="1">
      <c r="A1050" s="290"/>
      <c r="B1050" s="295" t="s">
        <v>23</v>
      </c>
      <c r="C1050" s="271"/>
      <c r="D1050" s="308"/>
      <c r="E1050" s="399"/>
      <c r="F1050" s="400"/>
      <c r="G1050" s="63">
        <f>F1049</f>
        <v>102.04081632653062</v>
      </c>
      <c r="H1050" s="104">
        <v>5</v>
      </c>
      <c r="I1050" s="104">
        <v>8</v>
      </c>
      <c r="J1050" s="165">
        <f>I1050/H1050*100</f>
        <v>160</v>
      </c>
      <c r="K1050" s="188">
        <f>(J1050+G1050)/2</f>
        <v>131.0204081632653</v>
      </c>
    </row>
    <row r="1051" spans="1:11" s="102" customFormat="1" ht="132.75" customHeight="1" thickBot="1">
      <c r="A1051" s="289" t="s">
        <v>126</v>
      </c>
      <c r="B1051" s="62" t="s">
        <v>221</v>
      </c>
      <c r="C1051" s="318" t="s">
        <v>220</v>
      </c>
      <c r="D1051" s="474">
        <v>98</v>
      </c>
      <c r="E1051" s="474">
        <v>100</v>
      </c>
      <c r="F1051" s="1">
        <f t="shared" ref="F1051" si="176">IF(E1051/D1051*100&gt;130,130,E1051/D1051*100)</f>
        <v>102.04081632653062</v>
      </c>
      <c r="G1051" s="474" t="s">
        <v>6</v>
      </c>
      <c r="H1051" s="401"/>
      <c r="I1051" s="401"/>
      <c r="J1051" s="401"/>
      <c r="K1051" s="215"/>
    </row>
    <row r="1052" spans="1:11" s="102" customFormat="1" ht="16.5" thickBot="1">
      <c r="A1052" s="163"/>
      <c r="B1052" s="220" t="s">
        <v>23</v>
      </c>
      <c r="C1052" s="280" t="s">
        <v>225</v>
      </c>
      <c r="D1052" s="211"/>
      <c r="E1052" s="396"/>
      <c r="F1052" s="397"/>
      <c r="G1052" s="63">
        <f>F1051</f>
        <v>102.04081632653062</v>
      </c>
      <c r="H1052" s="166">
        <v>12</v>
      </c>
      <c r="I1052" s="118">
        <v>14</v>
      </c>
      <c r="J1052" s="165">
        <f>I1052/H1052*100</f>
        <v>116.66666666666667</v>
      </c>
      <c r="K1052" s="188">
        <f>(J1052+G1052)/2</f>
        <v>109.35374149659864</v>
      </c>
    </row>
    <row r="1053" spans="1:11" s="102" customFormat="1" ht="16.5" thickBot="1">
      <c r="A1053" s="310"/>
      <c r="B1053" s="713" t="s">
        <v>223</v>
      </c>
      <c r="C1053" s="714"/>
      <c r="D1053" s="714"/>
      <c r="E1053" s="714"/>
      <c r="F1053" s="714"/>
      <c r="G1053" s="714"/>
      <c r="H1053" s="714"/>
      <c r="I1053" s="714"/>
      <c r="J1053" s="714"/>
      <c r="K1053" s="715"/>
    </row>
    <row r="1054" spans="1:11" s="102" customFormat="1" ht="148.5" customHeight="1" thickBot="1">
      <c r="A1054" s="402" t="s">
        <v>127</v>
      </c>
      <c r="B1054" s="403" t="s">
        <v>61</v>
      </c>
      <c r="C1054" s="128" t="s">
        <v>224</v>
      </c>
      <c r="D1054" s="142">
        <v>5000</v>
      </c>
      <c r="E1054" s="142">
        <v>5000</v>
      </c>
      <c r="F1054" s="1">
        <f t="shared" ref="F1054" si="177">IF(E1054/D1054*100&gt;130,130,E1054/D1054*100)</f>
        <v>100</v>
      </c>
      <c r="G1054" s="473" t="s">
        <v>6</v>
      </c>
      <c r="H1054" s="405"/>
      <c r="I1054" s="405"/>
      <c r="J1054" s="406"/>
      <c r="K1054" s="207"/>
    </row>
    <row r="1055" spans="1:11" s="102" customFormat="1" ht="16.5" thickBot="1">
      <c r="A1055" s="310"/>
      <c r="B1055" s="60" t="s">
        <v>23</v>
      </c>
      <c r="C1055" s="280" t="s">
        <v>225</v>
      </c>
      <c r="D1055" s="211"/>
      <c r="E1055" s="396"/>
      <c r="F1055" s="397"/>
      <c r="G1055" s="63">
        <f>F1054</f>
        <v>100</v>
      </c>
      <c r="H1055" s="118">
        <v>4</v>
      </c>
      <c r="I1055" s="118">
        <v>4</v>
      </c>
      <c r="J1055" s="165">
        <f>I1055/H1055*100</f>
        <v>100</v>
      </c>
      <c r="K1055" s="188">
        <f>(J1055+G1055)/2</f>
        <v>100</v>
      </c>
    </row>
    <row r="1056" spans="1:11" s="102" customFormat="1" ht="93.75" customHeight="1" thickBot="1">
      <c r="A1056" s="402" t="s">
        <v>129</v>
      </c>
      <c r="B1056" s="403" t="s">
        <v>62</v>
      </c>
      <c r="C1056" s="128" t="s">
        <v>208</v>
      </c>
      <c r="D1056" s="404">
        <v>500</v>
      </c>
      <c r="E1056" s="404">
        <v>2000</v>
      </c>
      <c r="F1056" s="216">
        <f t="shared" ref="F1056" si="178">IF(E1056/D1056*100&gt;130,130,E1056/D1056*100)</f>
        <v>130</v>
      </c>
      <c r="G1056" s="120" t="s">
        <v>6</v>
      </c>
      <c r="H1056" s="405"/>
      <c r="I1056" s="405"/>
      <c r="J1056" s="406"/>
      <c r="K1056" s="207"/>
    </row>
    <row r="1057" spans="1:11" s="102" customFormat="1" ht="16.5" thickBot="1">
      <c r="A1057" s="310"/>
      <c r="B1057" s="303" t="s">
        <v>23</v>
      </c>
      <c r="C1057" s="389" t="s">
        <v>225</v>
      </c>
      <c r="D1057" s="120"/>
      <c r="E1057" s="407"/>
      <c r="F1057" s="397"/>
      <c r="G1057" s="296">
        <f>F1056</f>
        <v>130</v>
      </c>
      <c r="H1057" s="141">
        <v>1</v>
      </c>
      <c r="I1057" s="141">
        <v>1</v>
      </c>
      <c r="J1057" s="140">
        <f>I1057/H1057*100</f>
        <v>100</v>
      </c>
      <c r="K1057" s="188">
        <f>(J1057+G1057)/2</f>
        <v>115</v>
      </c>
    </row>
    <row r="1058" spans="1:11" s="102" customFormat="1" ht="141" customHeight="1" thickBot="1">
      <c r="A1058" s="262" t="s">
        <v>131</v>
      </c>
      <c r="B1058" s="390" t="s">
        <v>63</v>
      </c>
      <c r="C1058" s="213" t="s">
        <v>205</v>
      </c>
      <c r="D1058" s="151">
        <v>20</v>
      </c>
      <c r="E1058" s="151">
        <v>20</v>
      </c>
      <c r="F1058" s="189">
        <f t="shared" ref="F1058" si="179">IF(E1058/D1058*100&gt;130,130,E1058/D1058*100)</f>
        <v>100</v>
      </c>
      <c r="G1058" s="63" t="s">
        <v>6</v>
      </c>
      <c r="H1058" s="277"/>
      <c r="I1058" s="277"/>
      <c r="J1058" s="408"/>
      <c r="K1058" s="212"/>
    </row>
    <row r="1059" spans="1:11" s="102" customFormat="1" ht="16.5" thickBot="1">
      <c r="A1059" s="310"/>
      <c r="B1059" s="311" t="s">
        <v>23</v>
      </c>
      <c r="C1059" s="409" t="s">
        <v>225</v>
      </c>
      <c r="D1059" s="133"/>
      <c r="E1059" s="410"/>
      <c r="F1059" s="397"/>
      <c r="G1059" s="477">
        <f>F1058</f>
        <v>100</v>
      </c>
      <c r="H1059" s="143">
        <v>5</v>
      </c>
      <c r="I1059" s="143">
        <v>5</v>
      </c>
      <c r="J1059" s="205">
        <f>I1059/H1059*100</f>
        <v>100</v>
      </c>
      <c r="K1059" s="188">
        <f>(J1059+G1059)/2</f>
        <v>100</v>
      </c>
    </row>
    <row r="1060" spans="1:11" s="102" customFormat="1" ht="103.5" customHeight="1" thickBot="1">
      <c r="A1060" s="411" t="s">
        <v>206</v>
      </c>
      <c r="B1060" s="278" t="s">
        <v>64</v>
      </c>
      <c r="C1060" s="209" t="s">
        <v>432</v>
      </c>
      <c r="D1060" s="142">
        <v>1</v>
      </c>
      <c r="E1060" s="142">
        <v>1</v>
      </c>
      <c r="F1060" s="503">
        <f t="shared" ref="F1060" si="180">IF(E1060/D1060*100&gt;130,130,E1060/D1060*100)</f>
        <v>100</v>
      </c>
      <c r="G1060" s="63" t="s">
        <v>6</v>
      </c>
      <c r="H1060" s="277"/>
      <c r="I1060" s="277"/>
      <c r="J1060" s="408"/>
      <c r="K1060" s="212"/>
    </row>
    <row r="1061" spans="1:11" s="102" customFormat="1" ht="16.5" thickBot="1">
      <c r="A1061" s="309"/>
      <c r="B1061" s="60" t="s">
        <v>23</v>
      </c>
      <c r="C1061" s="280" t="s">
        <v>225</v>
      </c>
      <c r="D1061" s="211"/>
      <c r="E1061" s="396"/>
      <c r="F1061" s="397"/>
      <c r="G1061" s="562">
        <f>F1060</f>
        <v>100</v>
      </c>
      <c r="H1061" s="143">
        <v>3</v>
      </c>
      <c r="I1061" s="143">
        <v>4</v>
      </c>
      <c r="J1061" s="205">
        <f>I1061/H1061*100</f>
        <v>133.33333333333331</v>
      </c>
      <c r="K1061" s="188">
        <f>(J1061+G1061)/2</f>
        <v>116.66666666666666</v>
      </c>
    </row>
    <row r="1062" spans="1:11" s="102" customFormat="1" ht="112.5" customHeight="1" thickBot="1">
      <c r="A1062" s="660" t="s">
        <v>130</v>
      </c>
      <c r="B1062" s="278" t="s">
        <v>65</v>
      </c>
      <c r="C1062" s="209" t="s">
        <v>207</v>
      </c>
      <c r="D1062" s="142">
        <v>3000</v>
      </c>
      <c r="E1062" s="142">
        <v>18834</v>
      </c>
      <c r="F1062" s="1">
        <f t="shared" ref="F1062" si="181">IF(E1062/D1062*100&gt;130,130,E1062/D1062*100)</f>
        <v>130</v>
      </c>
      <c r="G1062" s="63" t="s">
        <v>6</v>
      </c>
      <c r="H1062" s="579"/>
      <c r="I1062" s="579"/>
      <c r="J1062" s="408"/>
      <c r="K1062" s="207"/>
    </row>
    <row r="1063" spans="1:11" s="102" customFormat="1" ht="16.5" thickBot="1">
      <c r="A1063" s="711"/>
      <c r="B1063" s="60" t="s">
        <v>23</v>
      </c>
      <c r="C1063" s="280" t="s">
        <v>225</v>
      </c>
      <c r="D1063" s="211"/>
      <c r="E1063" s="396"/>
      <c r="F1063" s="397"/>
      <c r="G1063" s="562">
        <f>F1062</f>
        <v>130</v>
      </c>
      <c r="H1063" s="143">
        <v>1</v>
      </c>
      <c r="I1063" s="143">
        <v>1</v>
      </c>
      <c r="J1063" s="205">
        <f>I1063/H1063*100</f>
        <v>100</v>
      </c>
      <c r="K1063" s="188">
        <f>(J1063+G1063)/2</f>
        <v>115</v>
      </c>
    </row>
    <row r="1064" spans="1:11" s="102" customFormat="1" ht="86.25" customHeight="1" thickBot="1">
      <c r="A1064" s="660" t="s">
        <v>209</v>
      </c>
      <c r="B1064" s="278" t="s">
        <v>66</v>
      </c>
      <c r="C1064" s="209" t="s">
        <v>210</v>
      </c>
      <c r="D1064" s="404">
        <v>6</v>
      </c>
      <c r="E1064" s="404">
        <v>10</v>
      </c>
      <c r="F1064" s="216">
        <f t="shared" ref="F1064" si="182">IF(E1064/D1064*100&gt;130,130,E1064/D1064*100)</f>
        <v>130</v>
      </c>
      <c r="G1064" s="476" t="s">
        <v>6</v>
      </c>
      <c r="H1064" s="579"/>
      <c r="I1064" s="579"/>
      <c r="J1064" s="408"/>
      <c r="K1064" s="207"/>
    </row>
    <row r="1065" spans="1:11" s="102" customFormat="1" ht="16.5" thickBot="1">
      <c r="A1065" s="711"/>
      <c r="B1065" s="60" t="s">
        <v>23</v>
      </c>
      <c r="C1065" s="280" t="s">
        <v>225</v>
      </c>
      <c r="D1065" s="211"/>
      <c r="E1065" s="396"/>
      <c r="F1065" s="397"/>
      <c r="G1065" s="63">
        <f>F1064</f>
        <v>130</v>
      </c>
      <c r="H1065" s="143">
        <v>1</v>
      </c>
      <c r="I1065" s="143">
        <v>1</v>
      </c>
      <c r="J1065" s="205">
        <f>I1065/H1065*100</f>
        <v>100</v>
      </c>
      <c r="K1065" s="188">
        <f>(J1065+G1065)/2</f>
        <v>115</v>
      </c>
    </row>
    <row r="1066" spans="1:11" s="102" customFormat="1" ht="123.75" customHeight="1" thickBot="1">
      <c r="A1066" s="660" t="s">
        <v>29</v>
      </c>
      <c r="B1066" s="62" t="s">
        <v>67</v>
      </c>
      <c r="C1066" s="206" t="s">
        <v>211</v>
      </c>
      <c r="D1066" s="142">
        <v>5</v>
      </c>
      <c r="E1066" s="142">
        <v>5</v>
      </c>
      <c r="F1066" s="1">
        <f t="shared" ref="F1066" si="183">IF(E1066/D1066*100&gt;130,130,E1066/D1066*100)</f>
        <v>100</v>
      </c>
      <c r="G1066" s="476" t="s">
        <v>6</v>
      </c>
      <c r="H1066" s="579"/>
      <c r="I1066" s="579"/>
      <c r="J1066" s="408"/>
      <c r="K1066" s="207"/>
    </row>
    <row r="1067" spans="1:11" s="102" customFormat="1" ht="16.5" thickBot="1">
      <c r="A1067" s="711"/>
      <c r="B1067" s="60" t="s">
        <v>23</v>
      </c>
      <c r="C1067" s="280" t="s">
        <v>225</v>
      </c>
      <c r="D1067" s="211"/>
      <c r="E1067" s="396"/>
      <c r="F1067" s="397"/>
      <c r="G1067" s="63">
        <f>F1066</f>
        <v>100</v>
      </c>
      <c r="H1067" s="143">
        <v>1</v>
      </c>
      <c r="I1067" s="143">
        <v>1</v>
      </c>
      <c r="J1067" s="205">
        <f>I1067/H1067*100</f>
        <v>100</v>
      </c>
      <c r="K1067" s="188">
        <f>(J1067+G1067)/2</f>
        <v>100</v>
      </c>
    </row>
    <row r="1068" spans="1:11" s="102" customFormat="1" ht="59.25" customHeight="1" thickBot="1">
      <c r="A1068" s="310" t="s">
        <v>212</v>
      </c>
      <c r="B1068" s="60" t="s">
        <v>213</v>
      </c>
      <c r="C1068" s="210" t="s">
        <v>431</v>
      </c>
      <c r="D1068" s="151">
        <v>2</v>
      </c>
      <c r="E1068" s="151">
        <v>2</v>
      </c>
      <c r="F1068" s="1">
        <f t="shared" ref="F1068" si="184">IF(E1068/D1068*100&gt;130,130,E1068/D1068*100)</f>
        <v>100</v>
      </c>
      <c r="G1068" s="561"/>
      <c r="H1068" s="579"/>
      <c r="I1068" s="579"/>
      <c r="J1068" s="408"/>
      <c r="K1068" s="207"/>
    </row>
    <row r="1069" spans="1:11" s="102" customFormat="1" ht="16.5" thickBot="1">
      <c r="A1069" s="292"/>
      <c r="B1069" s="304" t="s">
        <v>23</v>
      </c>
      <c r="C1069" s="412" t="s">
        <v>225</v>
      </c>
      <c r="D1069" s="211"/>
      <c r="E1069" s="396"/>
      <c r="F1069" s="397"/>
      <c r="G1069" s="63">
        <f>F1066</f>
        <v>100</v>
      </c>
      <c r="H1069" s="118">
        <v>1</v>
      </c>
      <c r="I1069" s="118">
        <v>1</v>
      </c>
      <c r="J1069" s="151">
        <f>I1069/H1069*100</f>
        <v>100</v>
      </c>
      <c r="K1069" s="188">
        <f>(J1069+G1069)/2</f>
        <v>100</v>
      </c>
    </row>
    <row r="1070" spans="1:11" s="102" customFormat="1" ht="331.5" thickBot="1">
      <c r="A1070" s="563" t="s">
        <v>450</v>
      </c>
      <c r="B1070" s="60" t="s">
        <v>451</v>
      </c>
      <c r="C1070" s="210" t="s">
        <v>452</v>
      </c>
      <c r="D1070" s="151">
        <v>2</v>
      </c>
      <c r="E1070" s="151">
        <v>2</v>
      </c>
      <c r="F1070" s="1">
        <f t="shared" ref="F1070" si="185">IF(E1070/D1070*100&gt;130,130,E1070/D1070*100)</f>
        <v>100</v>
      </c>
      <c r="G1070" s="561"/>
      <c r="H1070" s="579"/>
      <c r="I1070" s="579"/>
      <c r="J1070" s="408"/>
      <c r="K1070" s="207"/>
    </row>
    <row r="1071" spans="1:11" s="102" customFormat="1" ht="15" customHeight="1" thickBot="1">
      <c r="A1071" s="564"/>
      <c r="B1071" s="560" t="s">
        <v>23</v>
      </c>
      <c r="C1071" s="412" t="s">
        <v>225</v>
      </c>
      <c r="D1071" s="211"/>
      <c r="E1071" s="396"/>
      <c r="F1071" s="397"/>
      <c r="G1071" s="63">
        <f>F1068</f>
        <v>100</v>
      </c>
      <c r="H1071" s="118">
        <v>10000</v>
      </c>
      <c r="I1071" s="118">
        <v>10000</v>
      </c>
      <c r="J1071" s="151">
        <f>I1071/H1071*100</f>
        <v>100</v>
      </c>
      <c r="K1071" s="188">
        <f>(J1071+G1071)/2</f>
        <v>100</v>
      </c>
    </row>
    <row r="1072" spans="1:11" s="102" customFormat="1" ht="51.75" customHeight="1">
      <c r="A1072" s="30"/>
      <c r="B1072" s="66"/>
      <c r="C1072" s="167"/>
      <c r="D1072" s="413"/>
      <c r="E1072" s="414"/>
      <c r="F1072" s="414"/>
      <c r="G1072" s="414"/>
      <c r="H1072" s="413"/>
      <c r="I1072" s="413"/>
      <c r="J1072" s="413"/>
      <c r="K1072" s="413"/>
    </row>
    <row r="1073" spans="1:13" s="102" customFormat="1" ht="25.5" customHeight="1">
      <c r="A1073" s="716" t="s">
        <v>409</v>
      </c>
      <c r="B1073" s="716"/>
      <c r="C1073" s="716"/>
      <c r="D1073" s="2"/>
      <c r="E1073" s="3"/>
      <c r="F1073" s="4"/>
      <c r="G1073" s="2"/>
      <c r="H1073" s="167"/>
      <c r="I1073" s="167"/>
      <c r="J1073" s="168"/>
    </row>
    <row r="1074" spans="1:13" s="102" customFormat="1" ht="21.75" customHeight="1">
      <c r="A1074" s="716"/>
      <c r="B1074" s="716"/>
      <c r="C1074" s="716"/>
      <c r="D1074" s="707"/>
      <c r="E1074" s="707"/>
      <c r="F1074" s="707"/>
      <c r="G1074" s="707"/>
      <c r="H1074" s="167"/>
      <c r="I1074" s="718" t="s">
        <v>410</v>
      </c>
      <c r="J1074" s="718"/>
      <c r="K1074" s="718"/>
      <c r="L1074" s="168"/>
      <c r="M1074" s="168"/>
    </row>
    <row r="1075" spans="1:13" s="102" customFormat="1">
      <c r="B1075" s="66"/>
      <c r="C1075" s="30"/>
      <c r="D1075" s="2"/>
      <c r="E1075" s="3"/>
      <c r="F1075" s="4"/>
      <c r="G1075" s="2"/>
      <c r="H1075" s="167"/>
      <c r="I1075" s="167"/>
      <c r="J1075" s="168"/>
    </row>
    <row r="1076" spans="1:13" s="102" customFormat="1" ht="50.25" customHeight="1">
      <c r="A1076" s="30"/>
      <c r="B1076" s="98"/>
      <c r="C1076" s="30"/>
      <c r="D1076" s="2"/>
      <c r="E1076" s="3"/>
      <c r="F1076" s="4"/>
      <c r="G1076" s="2"/>
      <c r="H1076" s="167"/>
      <c r="I1076" s="167"/>
      <c r="J1076" s="168"/>
    </row>
    <row r="1077" spans="1:13" s="102" customFormat="1" ht="28.5" customHeight="1">
      <c r="A1077" s="415" t="s">
        <v>421</v>
      </c>
      <c r="C1077" s="30"/>
      <c r="D1077" s="2"/>
      <c r="E1077" s="3"/>
      <c r="F1077" s="4"/>
      <c r="G1077" s="2"/>
      <c r="H1077" s="167"/>
      <c r="I1077" s="167"/>
      <c r="J1077" s="168"/>
    </row>
    <row r="1078" spans="1:13" s="102" customFormat="1" ht="20.25" customHeight="1">
      <c r="A1078" s="416" t="s">
        <v>422</v>
      </c>
      <c r="C1078" s="30"/>
      <c r="D1078" s="2"/>
      <c r="E1078" s="3"/>
      <c r="F1078" s="4"/>
      <c r="G1078" s="2"/>
      <c r="H1078" s="167"/>
      <c r="I1078" s="167"/>
      <c r="J1078" s="168"/>
    </row>
    <row r="1079" spans="1:13" s="102" customFormat="1">
      <c r="A1079" s="30"/>
      <c r="B1079" s="98"/>
      <c r="C1079" s="30"/>
      <c r="D1079" s="2"/>
      <c r="E1079" s="3"/>
      <c r="F1079" s="4"/>
      <c r="G1079" s="2"/>
      <c r="H1079" s="167"/>
      <c r="I1079" s="167"/>
      <c r="J1079" s="168"/>
    </row>
    <row r="1080" spans="1:13" s="102" customFormat="1">
      <c r="A1080" s="30"/>
      <c r="B1080" s="416"/>
      <c r="C1080" s="30"/>
      <c r="D1080" s="2"/>
      <c r="E1080" s="3"/>
      <c r="F1080" s="4"/>
      <c r="G1080" s="2"/>
      <c r="H1080" s="167"/>
      <c r="I1080" s="167"/>
      <c r="J1080" s="168"/>
    </row>
    <row r="1081" spans="1:13" s="102" customFormat="1">
      <c r="A1081" s="30"/>
      <c r="B1081" s="416"/>
      <c r="C1081" s="30"/>
      <c r="D1081" s="2"/>
      <c r="E1081" s="3"/>
      <c r="F1081" s="4"/>
      <c r="G1081" s="2"/>
      <c r="H1081" s="167"/>
      <c r="I1081" s="167"/>
      <c r="J1081" s="168"/>
    </row>
    <row r="1082" spans="1:13" s="102" customFormat="1">
      <c r="A1082" s="30"/>
      <c r="B1082" s="98"/>
      <c r="C1082" s="30"/>
      <c r="D1082" s="2"/>
      <c r="E1082" s="3"/>
      <c r="F1082" s="4"/>
      <c r="G1082" s="2"/>
      <c r="H1082" s="167"/>
      <c r="I1082" s="167"/>
      <c r="J1082" s="168"/>
    </row>
    <row r="1083" spans="1:13" s="102" customFormat="1">
      <c r="A1083" s="30"/>
      <c r="B1083" s="98"/>
      <c r="C1083" s="30"/>
      <c r="D1083" s="2"/>
      <c r="E1083" s="3"/>
      <c r="F1083" s="4"/>
      <c r="G1083" s="2"/>
      <c r="H1083" s="167"/>
      <c r="I1083" s="167"/>
      <c r="J1083" s="168"/>
    </row>
    <row r="1084" spans="1:13" s="102" customFormat="1">
      <c r="A1084" s="30"/>
      <c r="B1084" s="98"/>
      <c r="C1084" s="30"/>
      <c r="D1084" s="2"/>
      <c r="E1084" s="3"/>
      <c r="F1084" s="4"/>
      <c r="G1084" s="2"/>
      <c r="H1084" s="167"/>
      <c r="I1084" s="167"/>
      <c r="J1084" s="168"/>
    </row>
    <row r="1085" spans="1:13" s="102" customFormat="1">
      <c r="A1085" s="30"/>
      <c r="B1085" s="98"/>
      <c r="C1085" s="30"/>
      <c r="D1085" s="2"/>
      <c r="E1085" s="3"/>
      <c r="F1085" s="4"/>
      <c r="G1085" s="2"/>
      <c r="H1085" s="167"/>
      <c r="I1085" s="167"/>
      <c r="J1085" s="168"/>
    </row>
    <row r="1086" spans="1:13" s="102" customFormat="1">
      <c r="A1086" s="30"/>
      <c r="B1086" s="98"/>
      <c r="C1086" s="30"/>
      <c r="D1086" s="2"/>
      <c r="E1086" s="3"/>
      <c r="F1086" s="4"/>
      <c r="G1086" s="2"/>
      <c r="H1086" s="167"/>
      <c r="I1086" s="167"/>
      <c r="J1086" s="168"/>
    </row>
    <row r="1087" spans="1:13" s="102" customFormat="1">
      <c r="A1087" s="30"/>
      <c r="B1087" s="98"/>
      <c r="C1087" s="30"/>
      <c r="D1087" s="2"/>
      <c r="E1087" s="3"/>
      <c r="F1087" s="4"/>
      <c r="G1087" s="2"/>
      <c r="H1087" s="167"/>
      <c r="I1087" s="167"/>
      <c r="J1087" s="168"/>
    </row>
    <row r="1088" spans="1:13" s="102" customFormat="1">
      <c r="A1088" s="30"/>
      <c r="B1088" s="98"/>
      <c r="C1088" s="30"/>
      <c r="D1088" s="2"/>
      <c r="E1088" s="3"/>
      <c r="F1088" s="4"/>
      <c r="G1088" s="2"/>
      <c r="H1088" s="167"/>
      <c r="I1088" s="167"/>
      <c r="J1088" s="168"/>
    </row>
    <row r="1089" spans="1:10" s="102" customFormat="1">
      <c r="A1089" s="30"/>
      <c r="B1089" s="98"/>
      <c r="C1089" s="30"/>
      <c r="D1089" s="2"/>
      <c r="E1089" s="3"/>
      <c r="F1089" s="4"/>
      <c r="G1089" s="2"/>
      <c r="H1089" s="167"/>
      <c r="I1089" s="167"/>
      <c r="J1089" s="168"/>
    </row>
    <row r="1090" spans="1:10" s="102" customFormat="1">
      <c r="A1090" s="30"/>
      <c r="B1090" s="98"/>
      <c r="C1090" s="30"/>
      <c r="D1090" s="2"/>
      <c r="E1090" s="3"/>
      <c r="F1090" s="4"/>
      <c r="G1090" s="2"/>
      <c r="H1090" s="167"/>
      <c r="I1090" s="167"/>
      <c r="J1090" s="168"/>
    </row>
    <row r="1091" spans="1:10" s="102" customFormat="1">
      <c r="A1091" s="30"/>
      <c r="B1091" s="98"/>
      <c r="C1091" s="30"/>
      <c r="D1091" s="2"/>
      <c r="E1091" s="3"/>
      <c r="F1091" s="4"/>
      <c r="G1091" s="2"/>
      <c r="H1091" s="167"/>
      <c r="I1091" s="167"/>
      <c r="J1091" s="168"/>
    </row>
    <row r="1092" spans="1:10" s="102" customFormat="1">
      <c r="A1092" s="30"/>
      <c r="B1092" s="98"/>
      <c r="C1092" s="30"/>
      <c r="D1092" s="2"/>
      <c r="E1092" s="3"/>
      <c r="F1092" s="4"/>
      <c r="G1092" s="2"/>
      <c r="H1092" s="167"/>
      <c r="I1092" s="167"/>
      <c r="J1092" s="168"/>
    </row>
    <row r="1093" spans="1:10" s="102" customFormat="1">
      <c r="A1093" s="30"/>
      <c r="B1093" s="98"/>
      <c r="C1093" s="30"/>
      <c r="D1093" s="2"/>
      <c r="E1093" s="3"/>
      <c r="F1093" s="4"/>
      <c r="G1093" s="2"/>
      <c r="H1093" s="167"/>
      <c r="I1093" s="167"/>
      <c r="J1093" s="168"/>
    </row>
    <row r="1094" spans="1:10" s="102" customFormat="1">
      <c r="A1094" s="30"/>
      <c r="B1094" s="98"/>
      <c r="C1094" s="30"/>
      <c r="D1094" s="2"/>
      <c r="E1094" s="3"/>
      <c r="F1094" s="4"/>
      <c r="G1094" s="2"/>
      <c r="H1094" s="167"/>
      <c r="I1094" s="167"/>
      <c r="J1094" s="168"/>
    </row>
    <row r="1095" spans="1:10" s="102" customFormat="1">
      <c r="A1095" s="30"/>
      <c r="B1095" s="98"/>
      <c r="C1095" s="30"/>
      <c r="D1095" s="2"/>
      <c r="E1095" s="3"/>
      <c r="F1095" s="4"/>
      <c r="G1095" s="2"/>
      <c r="H1095" s="167"/>
      <c r="I1095" s="167"/>
      <c r="J1095" s="168"/>
    </row>
    <row r="1096" spans="1:10" s="102" customFormat="1">
      <c r="A1096" s="30"/>
      <c r="B1096" s="98"/>
      <c r="C1096" s="30"/>
      <c r="D1096" s="2"/>
      <c r="E1096" s="3"/>
      <c r="F1096" s="4"/>
      <c r="G1096" s="2"/>
      <c r="H1096" s="167"/>
      <c r="I1096" s="167"/>
      <c r="J1096" s="168"/>
    </row>
    <row r="1097" spans="1:10" s="102" customFormat="1">
      <c r="A1097" s="30"/>
      <c r="B1097" s="98"/>
      <c r="C1097" s="30"/>
      <c r="D1097" s="2"/>
      <c r="E1097" s="3"/>
      <c r="F1097" s="4"/>
      <c r="G1097" s="2"/>
      <c r="H1097" s="167"/>
      <c r="I1097" s="167"/>
      <c r="J1097" s="168"/>
    </row>
    <row r="1098" spans="1:10" s="102" customFormat="1">
      <c r="A1098" s="30"/>
      <c r="B1098" s="98"/>
      <c r="C1098" s="30"/>
      <c r="D1098" s="2"/>
      <c r="E1098" s="3"/>
      <c r="F1098" s="4"/>
      <c r="G1098" s="2"/>
      <c r="H1098" s="167"/>
      <c r="I1098" s="167"/>
      <c r="J1098" s="168"/>
    </row>
    <row r="1099" spans="1:10" s="102" customFormat="1">
      <c r="A1099" s="30"/>
      <c r="B1099" s="98"/>
      <c r="C1099" s="30"/>
      <c r="D1099" s="2"/>
      <c r="E1099" s="3"/>
      <c r="F1099" s="4"/>
      <c r="G1099" s="2"/>
      <c r="H1099" s="167"/>
      <c r="I1099" s="167"/>
      <c r="J1099" s="168"/>
    </row>
    <row r="1100" spans="1:10" s="102" customFormat="1">
      <c r="A1100" s="30"/>
      <c r="B1100" s="98"/>
      <c r="C1100" s="30"/>
      <c r="D1100" s="2"/>
      <c r="E1100" s="3"/>
      <c r="F1100" s="4"/>
      <c r="G1100" s="2"/>
      <c r="H1100" s="167"/>
      <c r="I1100" s="167"/>
      <c r="J1100" s="168"/>
    </row>
    <row r="1101" spans="1:10" s="102" customFormat="1">
      <c r="A1101" s="30"/>
      <c r="B1101" s="98"/>
      <c r="C1101" s="30"/>
      <c r="D1101" s="2"/>
      <c r="E1101" s="3"/>
      <c r="F1101" s="4"/>
      <c r="G1101" s="2"/>
      <c r="H1101" s="167"/>
      <c r="I1101" s="167"/>
      <c r="J1101" s="168"/>
    </row>
    <row r="1102" spans="1:10" s="102" customFormat="1">
      <c r="A1102" s="30"/>
      <c r="B1102" s="98"/>
      <c r="C1102" s="30"/>
      <c r="D1102" s="2"/>
      <c r="E1102" s="3"/>
      <c r="F1102" s="4"/>
      <c r="G1102" s="2"/>
      <c r="H1102" s="167"/>
      <c r="I1102" s="167"/>
      <c r="J1102" s="168"/>
    </row>
    <row r="1103" spans="1:10" s="102" customFormat="1">
      <c r="A1103" s="30"/>
      <c r="B1103" s="98"/>
      <c r="C1103" s="30"/>
      <c r="D1103" s="2"/>
      <c r="E1103" s="3"/>
      <c r="F1103" s="4"/>
      <c r="G1103" s="2"/>
      <c r="H1103" s="167"/>
      <c r="I1103" s="167"/>
      <c r="J1103" s="168"/>
    </row>
    <row r="1104" spans="1:10" s="102" customFormat="1">
      <c r="A1104" s="30"/>
      <c r="B1104" s="98"/>
      <c r="C1104" s="30"/>
      <c r="D1104" s="2"/>
      <c r="E1104" s="3"/>
      <c r="F1104" s="4"/>
      <c r="G1104" s="2"/>
      <c r="H1104" s="167"/>
      <c r="I1104" s="167"/>
      <c r="J1104" s="168"/>
    </row>
    <row r="1105" spans="1:10" s="102" customFormat="1">
      <c r="A1105" s="30"/>
      <c r="B1105" s="98"/>
      <c r="C1105" s="30"/>
      <c r="D1105" s="2"/>
      <c r="E1105" s="3"/>
      <c r="F1105" s="4"/>
      <c r="G1105" s="2"/>
      <c r="H1105" s="167"/>
      <c r="I1105" s="167"/>
      <c r="J1105" s="168"/>
    </row>
    <row r="1106" spans="1:10" s="102" customFormat="1">
      <c r="A1106" s="30"/>
      <c r="B1106" s="98"/>
      <c r="C1106" s="30"/>
      <c r="D1106" s="2"/>
      <c r="E1106" s="3"/>
      <c r="F1106" s="4"/>
      <c r="G1106" s="2"/>
      <c r="H1106" s="167"/>
      <c r="I1106" s="167"/>
      <c r="J1106" s="168"/>
    </row>
    <row r="1107" spans="1:10" s="102" customFormat="1">
      <c r="A1107" s="30"/>
      <c r="B1107" s="98"/>
      <c r="C1107" s="30"/>
      <c r="D1107" s="2"/>
      <c r="E1107" s="3"/>
      <c r="F1107" s="4"/>
      <c r="G1107" s="2"/>
      <c r="H1107" s="167"/>
      <c r="I1107" s="167"/>
      <c r="J1107" s="168"/>
    </row>
    <row r="1108" spans="1:10" s="102" customFormat="1">
      <c r="A1108" s="30"/>
      <c r="B1108" s="98"/>
      <c r="C1108" s="30"/>
      <c r="D1108" s="2"/>
      <c r="E1108" s="3"/>
      <c r="F1108" s="4"/>
      <c r="G1108" s="2"/>
      <c r="H1108" s="167"/>
      <c r="I1108" s="167"/>
      <c r="J1108" s="168"/>
    </row>
    <row r="1109" spans="1:10" s="102" customFormat="1">
      <c r="A1109" s="30"/>
      <c r="B1109" s="98"/>
      <c r="C1109" s="30"/>
      <c r="D1109" s="2"/>
      <c r="E1109" s="3"/>
      <c r="F1109" s="4"/>
      <c r="G1109" s="2"/>
      <c r="H1109" s="167"/>
      <c r="I1109" s="167"/>
      <c r="J1109" s="168"/>
    </row>
    <row r="1110" spans="1:10" s="102" customFormat="1">
      <c r="A1110" s="30"/>
      <c r="B1110" s="98"/>
      <c r="C1110" s="30"/>
      <c r="D1110" s="2"/>
      <c r="E1110" s="3"/>
      <c r="F1110" s="4"/>
      <c r="G1110" s="2"/>
      <c r="H1110" s="167"/>
      <c r="I1110" s="167"/>
      <c r="J1110" s="168"/>
    </row>
    <row r="1111" spans="1:10" s="102" customFormat="1">
      <c r="A1111" s="30"/>
      <c r="B1111" s="98"/>
      <c r="C1111" s="30"/>
      <c r="D1111" s="2"/>
      <c r="E1111" s="3"/>
      <c r="F1111" s="4"/>
      <c r="G1111" s="2"/>
      <c r="H1111" s="167"/>
      <c r="I1111" s="167"/>
      <c r="J1111" s="168"/>
    </row>
    <row r="1112" spans="1:10" s="102" customFormat="1">
      <c r="A1112" s="30"/>
      <c r="B1112" s="98"/>
      <c r="C1112" s="30"/>
      <c r="D1112" s="2"/>
      <c r="E1112" s="3"/>
      <c r="F1112" s="4"/>
      <c r="G1112" s="2"/>
      <c r="H1112" s="167"/>
      <c r="I1112" s="167"/>
      <c r="J1112" s="168"/>
    </row>
    <row r="1113" spans="1:10" s="102" customFormat="1">
      <c r="A1113" s="30"/>
      <c r="B1113" s="98"/>
      <c r="C1113" s="30"/>
      <c r="D1113" s="2"/>
      <c r="E1113" s="3"/>
      <c r="F1113" s="4"/>
      <c r="G1113" s="2"/>
      <c r="H1113" s="167"/>
      <c r="I1113" s="167"/>
      <c r="J1113" s="168"/>
    </row>
    <row r="1114" spans="1:10" s="102" customFormat="1">
      <c r="A1114" s="30"/>
      <c r="B1114" s="98"/>
      <c r="C1114" s="30"/>
      <c r="D1114" s="2"/>
      <c r="E1114" s="3"/>
      <c r="F1114" s="4"/>
      <c r="G1114" s="2"/>
      <c r="H1114" s="167"/>
      <c r="I1114" s="167"/>
      <c r="J1114" s="168"/>
    </row>
    <row r="1115" spans="1:10" s="102" customFormat="1">
      <c r="A1115" s="30"/>
      <c r="B1115" s="98"/>
      <c r="C1115" s="30"/>
      <c r="D1115" s="2"/>
      <c r="E1115" s="3"/>
      <c r="F1115" s="4"/>
      <c r="G1115" s="2"/>
      <c r="H1115" s="167"/>
      <c r="I1115" s="167"/>
      <c r="J1115" s="168"/>
    </row>
    <row r="1116" spans="1:10" s="102" customFormat="1">
      <c r="A1116" s="30"/>
      <c r="B1116" s="98"/>
      <c r="C1116" s="30"/>
      <c r="D1116" s="2"/>
      <c r="E1116" s="3"/>
      <c r="F1116" s="4"/>
      <c r="G1116" s="2"/>
      <c r="H1116" s="167"/>
      <c r="I1116" s="167"/>
      <c r="J1116" s="168"/>
    </row>
    <row r="1117" spans="1:10" s="102" customFormat="1">
      <c r="A1117" s="30"/>
      <c r="B1117" s="98"/>
      <c r="C1117" s="30"/>
      <c r="D1117" s="2"/>
      <c r="E1117" s="3"/>
      <c r="F1117" s="4"/>
      <c r="G1117" s="2"/>
      <c r="H1117" s="167"/>
      <c r="I1117" s="167"/>
      <c r="J1117" s="168"/>
    </row>
    <row r="1118" spans="1:10" s="102" customFormat="1">
      <c r="A1118" s="30"/>
      <c r="B1118" s="98"/>
      <c r="C1118" s="30"/>
      <c r="D1118" s="2"/>
      <c r="E1118" s="3"/>
      <c r="F1118" s="4"/>
      <c r="G1118" s="2"/>
      <c r="H1118" s="167"/>
      <c r="I1118" s="167"/>
      <c r="J1118" s="168"/>
    </row>
    <row r="1119" spans="1:10" s="102" customFormat="1">
      <c r="A1119" s="30"/>
      <c r="B1119" s="98"/>
      <c r="C1119" s="30"/>
      <c r="D1119" s="2"/>
      <c r="E1119" s="3"/>
      <c r="F1119" s="4"/>
      <c r="G1119" s="2"/>
      <c r="H1119" s="167"/>
      <c r="I1119" s="167"/>
      <c r="J1119" s="168"/>
    </row>
    <row r="1120" spans="1:10" s="102" customFormat="1">
      <c r="A1120" s="30"/>
      <c r="B1120" s="98"/>
      <c r="C1120" s="30"/>
      <c r="D1120" s="2"/>
      <c r="E1120" s="3"/>
      <c r="F1120" s="4"/>
      <c r="G1120" s="2"/>
      <c r="H1120" s="167"/>
      <c r="I1120" s="167"/>
      <c r="J1120" s="168"/>
    </row>
    <row r="1121" spans="1:10" s="102" customFormat="1">
      <c r="A1121" s="30"/>
      <c r="B1121" s="98"/>
      <c r="C1121" s="30"/>
      <c r="D1121" s="2"/>
      <c r="E1121" s="3"/>
      <c r="F1121" s="4"/>
      <c r="G1121" s="2"/>
      <c r="H1121" s="167"/>
      <c r="I1121" s="167"/>
      <c r="J1121" s="168"/>
    </row>
    <row r="1122" spans="1:10" s="102" customFormat="1">
      <c r="A1122" s="30"/>
      <c r="B1122" s="98"/>
      <c r="C1122" s="30"/>
      <c r="D1122" s="2"/>
      <c r="E1122" s="3"/>
      <c r="F1122" s="4"/>
      <c r="G1122" s="2"/>
      <c r="H1122" s="167"/>
      <c r="I1122" s="167"/>
      <c r="J1122" s="168"/>
    </row>
    <row r="1123" spans="1:10" s="102" customFormat="1">
      <c r="A1123" s="30"/>
      <c r="B1123" s="98"/>
      <c r="C1123" s="30"/>
      <c r="D1123" s="2"/>
      <c r="E1123" s="3"/>
      <c r="F1123" s="4"/>
      <c r="G1123" s="2"/>
      <c r="H1123" s="167"/>
      <c r="I1123" s="167"/>
      <c r="J1123" s="168"/>
    </row>
    <row r="1124" spans="1:10" s="102" customFormat="1">
      <c r="A1124" s="30"/>
      <c r="B1124" s="98"/>
      <c r="C1124" s="30"/>
      <c r="D1124" s="2"/>
      <c r="E1124" s="3"/>
      <c r="F1124" s="4"/>
      <c r="G1124" s="2"/>
      <c r="H1124" s="167"/>
      <c r="I1124" s="167"/>
      <c r="J1124" s="168"/>
    </row>
    <row r="1125" spans="1:10" s="102" customFormat="1">
      <c r="A1125" s="30"/>
      <c r="B1125" s="98"/>
      <c r="C1125" s="30"/>
      <c r="D1125" s="2"/>
      <c r="E1125" s="3"/>
      <c r="F1125" s="4"/>
      <c r="G1125" s="2"/>
      <c r="H1125" s="167"/>
      <c r="I1125" s="167"/>
      <c r="J1125" s="168"/>
    </row>
    <row r="1126" spans="1:10" s="102" customFormat="1">
      <c r="A1126" s="30"/>
      <c r="B1126" s="98"/>
      <c r="C1126" s="30"/>
      <c r="D1126" s="2"/>
      <c r="E1126" s="3"/>
      <c r="F1126" s="4"/>
      <c r="G1126" s="2"/>
      <c r="H1126" s="167"/>
      <c r="I1126" s="167"/>
      <c r="J1126" s="168"/>
    </row>
    <row r="1127" spans="1:10" s="102" customFormat="1">
      <c r="A1127" s="30"/>
      <c r="B1127" s="98"/>
      <c r="C1127" s="30"/>
      <c r="D1127" s="2"/>
      <c r="E1127" s="3"/>
      <c r="F1127" s="4"/>
      <c r="G1127" s="2"/>
      <c r="H1127" s="167"/>
      <c r="I1127" s="167"/>
      <c r="J1127" s="168"/>
    </row>
    <row r="1128" spans="1:10" s="102" customFormat="1">
      <c r="A1128" s="30"/>
      <c r="B1128" s="98"/>
      <c r="C1128" s="30"/>
      <c r="D1128" s="2"/>
      <c r="E1128" s="3"/>
      <c r="F1128" s="4"/>
      <c r="G1128" s="2"/>
      <c r="H1128" s="167"/>
      <c r="I1128" s="167"/>
      <c r="J1128" s="168"/>
    </row>
    <row r="1129" spans="1:10" s="102" customFormat="1">
      <c r="A1129" s="30"/>
      <c r="B1129" s="98"/>
      <c r="C1129" s="30"/>
      <c r="D1129" s="2"/>
      <c r="E1129" s="3"/>
      <c r="F1129" s="4"/>
      <c r="G1129" s="2"/>
      <c r="H1129" s="167"/>
      <c r="I1129" s="167"/>
      <c r="J1129" s="168"/>
    </row>
    <row r="1130" spans="1:10" s="102" customFormat="1">
      <c r="A1130" s="30"/>
      <c r="B1130" s="98"/>
      <c r="C1130" s="30"/>
      <c r="D1130" s="2"/>
      <c r="E1130" s="3"/>
      <c r="F1130" s="4"/>
      <c r="G1130" s="2"/>
      <c r="H1130" s="167"/>
      <c r="I1130" s="167"/>
      <c r="J1130" s="168"/>
    </row>
    <row r="1131" spans="1:10" s="102" customFormat="1">
      <c r="A1131" s="30"/>
      <c r="B1131" s="98"/>
      <c r="C1131" s="30"/>
      <c r="D1131" s="2"/>
      <c r="E1131" s="3"/>
      <c r="F1131" s="4"/>
      <c r="G1131" s="2"/>
      <c r="H1131" s="167"/>
      <c r="I1131" s="167"/>
      <c r="J1131" s="168"/>
    </row>
    <row r="1132" spans="1:10" s="102" customFormat="1">
      <c r="A1132" s="30"/>
      <c r="B1132" s="98"/>
      <c r="C1132" s="30"/>
      <c r="D1132" s="2"/>
      <c r="E1132" s="3"/>
      <c r="F1132" s="4"/>
      <c r="G1132" s="2"/>
      <c r="H1132" s="167"/>
      <c r="I1132" s="167"/>
      <c r="J1132" s="168"/>
    </row>
    <row r="1133" spans="1:10" s="102" customFormat="1">
      <c r="A1133" s="30"/>
      <c r="B1133" s="98"/>
      <c r="C1133" s="30"/>
      <c r="D1133" s="2"/>
      <c r="E1133" s="3"/>
      <c r="F1133" s="4"/>
      <c r="G1133" s="2"/>
      <c r="H1133" s="167"/>
      <c r="I1133" s="167"/>
      <c r="J1133" s="168"/>
    </row>
    <row r="1134" spans="1:10" s="102" customFormat="1">
      <c r="A1134" s="30"/>
      <c r="B1134" s="98"/>
      <c r="C1134" s="30"/>
      <c r="D1134" s="2"/>
      <c r="E1134" s="3"/>
      <c r="F1134" s="4"/>
      <c r="G1134" s="2"/>
      <c r="H1134" s="167"/>
      <c r="I1134" s="167"/>
      <c r="J1134" s="168"/>
    </row>
    <row r="1135" spans="1:10" s="102" customFormat="1">
      <c r="A1135" s="30"/>
      <c r="B1135" s="98"/>
      <c r="C1135" s="30"/>
      <c r="D1135" s="2"/>
      <c r="E1135" s="3"/>
      <c r="F1135" s="4"/>
      <c r="G1135" s="2"/>
      <c r="H1135" s="167"/>
      <c r="I1135" s="167"/>
      <c r="J1135" s="168"/>
    </row>
    <row r="1136" spans="1:10" s="102" customFormat="1">
      <c r="A1136" s="30"/>
      <c r="B1136" s="98"/>
      <c r="C1136" s="30"/>
      <c r="D1136" s="2"/>
      <c r="E1136" s="3"/>
      <c r="F1136" s="4"/>
      <c r="G1136" s="2"/>
      <c r="H1136" s="167"/>
      <c r="I1136" s="167"/>
      <c r="J1136" s="168"/>
    </row>
    <row r="1137" spans="1:10" s="102" customFormat="1">
      <c r="A1137" s="30"/>
      <c r="B1137" s="98"/>
      <c r="C1137" s="30"/>
      <c r="D1137" s="2"/>
      <c r="E1137" s="3"/>
      <c r="F1137" s="4"/>
      <c r="G1137" s="2"/>
      <c r="H1137" s="167"/>
      <c r="I1137" s="167"/>
      <c r="J1137" s="168"/>
    </row>
    <row r="1138" spans="1:10" s="102" customFormat="1">
      <c r="A1138" s="30"/>
      <c r="B1138" s="98"/>
      <c r="C1138" s="30"/>
      <c r="D1138" s="2"/>
      <c r="E1138" s="3"/>
      <c r="F1138" s="4"/>
      <c r="G1138" s="2"/>
      <c r="H1138" s="167"/>
      <c r="I1138" s="167"/>
      <c r="J1138" s="168"/>
    </row>
    <row r="1139" spans="1:10" s="102" customFormat="1">
      <c r="A1139" s="30"/>
      <c r="B1139" s="98"/>
      <c r="C1139" s="30"/>
      <c r="D1139" s="2"/>
      <c r="E1139" s="3"/>
      <c r="F1139" s="4"/>
      <c r="G1139" s="2"/>
      <c r="H1139" s="167"/>
      <c r="I1139" s="167"/>
      <c r="J1139" s="168"/>
    </row>
    <row r="1140" spans="1:10" s="102" customFormat="1">
      <c r="A1140" s="30"/>
      <c r="B1140" s="98"/>
      <c r="C1140" s="30"/>
      <c r="D1140" s="2"/>
      <c r="E1140" s="3"/>
      <c r="F1140" s="4"/>
      <c r="G1140" s="2"/>
      <c r="H1140" s="167"/>
      <c r="I1140" s="167"/>
      <c r="J1140" s="168"/>
    </row>
    <row r="1141" spans="1:10" s="102" customFormat="1">
      <c r="A1141" s="30"/>
      <c r="B1141" s="98"/>
      <c r="C1141" s="30"/>
      <c r="D1141" s="2"/>
      <c r="E1141" s="3"/>
      <c r="F1141" s="4"/>
      <c r="G1141" s="2"/>
      <c r="H1141" s="167"/>
      <c r="I1141" s="167"/>
      <c r="J1141" s="168"/>
    </row>
    <row r="1142" spans="1:10" s="102" customFormat="1">
      <c r="A1142" s="30"/>
      <c r="B1142" s="98"/>
      <c r="C1142" s="30"/>
      <c r="D1142" s="2"/>
      <c r="E1142" s="3"/>
      <c r="F1142" s="4"/>
      <c r="G1142" s="2"/>
      <c r="H1142" s="167"/>
      <c r="I1142" s="167"/>
      <c r="J1142" s="168"/>
    </row>
    <row r="1143" spans="1:10" s="102" customFormat="1">
      <c r="A1143" s="30"/>
      <c r="B1143" s="98"/>
      <c r="C1143" s="30"/>
      <c r="D1143" s="2"/>
      <c r="E1143" s="3"/>
      <c r="F1143" s="4"/>
      <c r="G1143" s="2"/>
      <c r="H1143" s="167"/>
      <c r="I1143" s="167"/>
      <c r="J1143" s="168"/>
    </row>
    <row r="1144" spans="1:10" s="102" customFormat="1">
      <c r="A1144" s="30"/>
      <c r="B1144" s="98"/>
      <c r="C1144" s="30"/>
      <c r="D1144" s="2"/>
      <c r="E1144" s="3"/>
      <c r="F1144" s="4"/>
      <c r="G1144" s="2"/>
      <c r="H1144" s="167"/>
      <c r="I1144" s="167"/>
      <c r="J1144" s="168"/>
    </row>
    <row r="1145" spans="1:10" s="102" customFormat="1">
      <c r="A1145" s="30"/>
      <c r="B1145" s="98"/>
      <c r="C1145" s="30"/>
      <c r="D1145" s="2"/>
      <c r="E1145" s="3"/>
      <c r="F1145" s="4"/>
      <c r="G1145" s="2"/>
      <c r="H1145" s="167"/>
      <c r="I1145" s="167"/>
      <c r="J1145" s="168"/>
    </row>
    <row r="1146" spans="1:10" s="102" customFormat="1">
      <c r="A1146" s="30"/>
      <c r="B1146" s="98"/>
      <c r="C1146" s="30"/>
      <c r="D1146" s="2"/>
      <c r="E1146" s="3"/>
      <c r="F1146" s="4"/>
      <c r="G1146" s="2"/>
      <c r="H1146" s="167"/>
      <c r="I1146" s="167"/>
      <c r="J1146" s="168"/>
    </row>
    <row r="1147" spans="1:10" s="102" customFormat="1">
      <c r="A1147" s="30"/>
      <c r="B1147" s="98"/>
      <c r="C1147" s="30"/>
      <c r="D1147" s="2"/>
      <c r="E1147" s="3"/>
      <c r="F1147" s="4"/>
      <c r="G1147" s="2"/>
      <c r="H1147" s="167"/>
      <c r="I1147" s="167"/>
      <c r="J1147" s="168"/>
    </row>
    <row r="1148" spans="1:10" s="102" customFormat="1">
      <c r="A1148" s="30"/>
      <c r="B1148" s="98"/>
      <c r="C1148" s="30"/>
      <c r="D1148" s="2"/>
      <c r="E1148" s="3"/>
      <c r="F1148" s="4"/>
      <c r="G1148" s="2"/>
      <c r="H1148" s="167"/>
      <c r="I1148" s="167"/>
      <c r="J1148" s="168"/>
    </row>
    <row r="1149" spans="1:10" s="102" customFormat="1">
      <c r="A1149" s="30"/>
      <c r="B1149" s="98"/>
      <c r="C1149" s="30"/>
      <c r="D1149" s="2"/>
      <c r="E1149" s="3"/>
      <c r="F1149" s="4"/>
      <c r="G1149" s="2"/>
      <c r="H1149" s="167"/>
      <c r="I1149" s="167"/>
      <c r="J1149" s="168"/>
    </row>
    <row r="1150" spans="1:10" s="102" customFormat="1">
      <c r="A1150" s="30"/>
      <c r="B1150" s="98"/>
      <c r="C1150" s="30"/>
      <c r="D1150" s="2"/>
      <c r="E1150" s="3"/>
      <c r="F1150" s="4"/>
      <c r="G1150" s="2"/>
      <c r="H1150" s="167"/>
      <c r="I1150" s="167"/>
      <c r="J1150" s="168"/>
    </row>
    <row r="1151" spans="1:10" s="102" customFormat="1">
      <c r="A1151" s="30"/>
      <c r="B1151" s="98"/>
      <c r="C1151" s="30"/>
      <c r="D1151" s="2"/>
      <c r="E1151" s="3"/>
      <c r="F1151" s="4"/>
      <c r="G1151" s="2"/>
      <c r="H1151" s="167"/>
      <c r="I1151" s="167"/>
      <c r="J1151" s="168"/>
    </row>
    <row r="1152" spans="1:10" s="102" customFormat="1">
      <c r="A1152" s="30"/>
      <c r="B1152" s="98"/>
      <c r="C1152" s="30"/>
      <c r="D1152" s="2"/>
      <c r="E1152" s="3"/>
      <c r="F1152" s="4"/>
      <c r="G1152" s="2"/>
      <c r="H1152" s="167"/>
      <c r="I1152" s="167"/>
      <c r="J1152" s="168"/>
    </row>
    <row r="1153" spans="1:10" s="102" customFormat="1">
      <c r="A1153" s="30"/>
      <c r="B1153" s="98"/>
      <c r="C1153" s="30"/>
      <c r="D1153" s="2"/>
      <c r="E1153" s="3"/>
      <c r="F1153" s="4"/>
      <c r="G1153" s="2"/>
      <c r="H1153" s="167"/>
      <c r="I1153" s="167"/>
      <c r="J1153" s="168"/>
    </row>
    <row r="1154" spans="1:10" s="102" customFormat="1">
      <c r="A1154" s="30"/>
      <c r="B1154" s="98"/>
      <c r="C1154" s="30"/>
      <c r="D1154" s="2"/>
      <c r="E1154" s="3"/>
      <c r="F1154" s="4"/>
      <c r="G1154" s="2"/>
      <c r="H1154" s="167"/>
      <c r="I1154" s="167"/>
      <c r="J1154" s="168"/>
    </row>
    <row r="1155" spans="1:10" s="102" customFormat="1">
      <c r="A1155" s="30"/>
      <c r="B1155" s="98"/>
      <c r="C1155" s="30"/>
      <c r="D1155" s="2"/>
      <c r="E1155" s="3"/>
      <c r="F1155" s="4"/>
      <c r="G1155" s="2"/>
      <c r="H1155" s="167"/>
      <c r="I1155" s="167"/>
      <c r="J1155" s="168"/>
    </row>
    <row r="1156" spans="1:10" s="102" customFormat="1">
      <c r="A1156" s="30"/>
      <c r="B1156" s="98"/>
      <c r="C1156" s="30"/>
      <c r="D1156" s="2"/>
      <c r="E1156" s="3"/>
      <c r="F1156" s="4"/>
      <c r="G1156" s="2"/>
      <c r="H1156" s="167"/>
      <c r="I1156" s="167"/>
      <c r="J1156" s="168"/>
    </row>
    <row r="1157" spans="1:10" s="102" customFormat="1">
      <c r="A1157" s="30"/>
      <c r="B1157" s="98"/>
      <c r="C1157" s="30"/>
      <c r="D1157" s="2"/>
      <c r="E1157" s="3"/>
      <c r="F1157" s="4"/>
      <c r="G1157" s="2"/>
      <c r="H1157" s="167"/>
      <c r="I1157" s="167"/>
      <c r="J1157" s="168"/>
    </row>
    <row r="1158" spans="1:10" s="102" customFormat="1">
      <c r="A1158" s="30"/>
      <c r="B1158" s="98"/>
      <c r="C1158" s="30"/>
      <c r="D1158" s="2"/>
      <c r="E1158" s="3"/>
      <c r="F1158" s="4"/>
      <c r="G1158" s="2"/>
      <c r="H1158" s="167"/>
      <c r="I1158" s="167"/>
      <c r="J1158" s="168"/>
    </row>
    <row r="1159" spans="1:10" s="102" customFormat="1">
      <c r="A1159" s="30"/>
      <c r="B1159" s="98"/>
      <c r="C1159" s="30"/>
      <c r="D1159" s="2"/>
      <c r="E1159" s="3"/>
      <c r="F1159" s="4"/>
      <c r="G1159" s="2"/>
      <c r="H1159" s="167"/>
      <c r="I1159" s="167"/>
      <c r="J1159" s="168"/>
    </row>
    <row r="1160" spans="1:10" s="102" customFormat="1">
      <c r="A1160" s="30"/>
      <c r="B1160" s="98"/>
      <c r="C1160" s="30"/>
      <c r="D1160" s="2"/>
      <c r="E1160" s="3"/>
      <c r="F1160" s="4"/>
      <c r="G1160" s="2"/>
      <c r="H1160" s="167"/>
      <c r="I1160" s="167"/>
      <c r="J1160" s="168"/>
    </row>
    <row r="1161" spans="1:10" s="102" customFormat="1">
      <c r="A1161" s="30"/>
      <c r="B1161" s="98"/>
      <c r="C1161" s="30"/>
      <c r="D1161" s="2"/>
      <c r="E1161" s="3"/>
      <c r="F1161" s="4"/>
      <c r="G1161" s="2"/>
      <c r="H1161" s="167"/>
      <c r="I1161" s="167"/>
      <c r="J1161" s="168"/>
    </row>
    <row r="1162" spans="1:10" s="102" customFormat="1">
      <c r="A1162" s="30"/>
      <c r="B1162" s="98"/>
      <c r="C1162" s="30"/>
      <c r="D1162" s="2"/>
      <c r="E1162" s="3"/>
      <c r="F1162" s="4"/>
      <c r="G1162" s="2"/>
      <c r="H1162" s="167"/>
      <c r="I1162" s="167"/>
      <c r="J1162" s="168"/>
    </row>
    <row r="1163" spans="1:10" s="102" customFormat="1">
      <c r="A1163" s="30"/>
      <c r="B1163" s="98"/>
      <c r="C1163" s="30"/>
      <c r="D1163" s="2"/>
      <c r="E1163" s="3"/>
      <c r="F1163" s="4"/>
      <c r="G1163" s="2"/>
      <c r="H1163" s="167"/>
      <c r="I1163" s="167"/>
      <c r="J1163" s="168"/>
    </row>
    <row r="1164" spans="1:10" s="102" customFormat="1">
      <c r="A1164" s="30"/>
      <c r="B1164" s="98"/>
      <c r="C1164" s="30"/>
      <c r="D1164" s="2"/>
      <c r="E1164" s="3"/>
      <c r="F1164" s="4"/>
      <c r="G1164" s="2"/>
      <c r="H1164" s="167"/>
      <c r="I1164" s="167"/>
      <c r="J1164" s="168"/>
    </row>
    <row r="1165" spans="1:10" s="102" customFormat="1">
      <c r="A1165" s="30"/>
      <c r="B1165" s="98"/>
      <c r="C1165" s="30"/>
      <c r="D1165" s="2"/>
      <c r="E1165" s="3"/>
      <c r="F1165" s="4"/>
      <c r="G1165" s="2"/>
      <c r="H1165" s="167"/>
      <c r="I1165" s="167"/>
      <c r="J1165" s="168"/>
    </row>
    <row r="1166" spans="1:10" s="102" customFormat="1">
      <c r="A1166" s="30"/>
      <c r="B1166" s="98"/>
      <c r="C1166" s="30"/>
      <c r="D1166" s="2"/>
      <c r="E1166" s="3"/>
      <c r="F1166" s="4"/>
      <c r="G1166" s="2"/>
      <c r="H1166" s="167"/>
      <c r="I1166" s="167"/>
      <c r="J1166" s="168"/>
    </row>
    <row r="1167" spans="1:10" s="102" customFormat="1">
      <c r="A1167" s="30"/>
      <c r="B1167" s="98"/>
      <c r="C1167" s="30"/>
      <c r="D1167" s="2"/>
      <c r="E1167" s="3"/>
      <c r="F1167" s="4"/>
      <c r="G1167" s="2"/>
      <c r="H1167" s="167"/>
      <c r="I1167" s="167"/>
      <c r="J1167" s="168"/>
    </row>
    <row r="1168" spans="1:10" s="102" customFormat="1">
      <c r="A1168" s="30"/>
      <c r="B1168" s="98"/>
      <c r="C1168" s="30"/>
      <c r="D1168" s="2"/>
      <c r="E1168" s="3"/>
      <c r="F1168" s="4"/>
      <c r="G1168" s="2"/>
      <c r="H1168" s="167"/>
      <c r="I1168" s="167"/>
      <c r="J1168" s="168"/>
    </row>
    <row r="1169" spans="1:10" s="102" customFormat="1">
      <c r="A1169" s="30"/>
      <c r="B1169" s="98"/>
      <c r="C1169" s="30"/>
      <c r="D1169" s="2"/>
      <c r="E1169" s="3"/>
      <c r="F1169" s="4"/>
      <c r="G1169" s="2"/>
      <c r="H1169" s="167"/>
      <c r="I1169" s="167"/>
      <c r="J1169" s="168"/>
    </row>
    <row r="1170" spans="1:10" s="102" customFormat="1">
      <c r="A1170" s="30"/>
      <c r="B1170" s="98"/>
      <c r="C1170" s="30"/>
      <c r="D1170" s="2"/>
      <c r="E1170" s="3"/>
      <c r="F1170" s="4"/>
      <c r="G1170" s="2"/>
      <c r="H1170" s="167"/>
      <c r="I1170" s="167"/>
      <c r="J1170" s="168"/>
    </row>
    <row r="1171" spans="1:10" s="102" customFormat="1">
      <c r="A1171" s="30"/>
      <c r="B1171" s="98"/>
      <c r="C1171" s="30"/>
      <c r="D1171" s="2"/>
      <c r="E1171" s="3"/>
      <c r="F1171" s="4"/>
      <c r="G1171" s="2"/>
      <c r="H1171" s="167"/>
      <c r="I1171" s="167"/>
      <c r="J1171" s="168"/>
    </row>
    <row r="1172" spans="1:10" s="102" customFormat="1">
      <c r="A1172" s="30"/>
      <c r="B1172" s="98"/>
      <c r="C1172" s="30"/>
      <c r="D1172" s="2"/>
      <c r="E1172" s="3"/>
      <c r="F1172" s="4"/>
      <c r="G1172" s="2"/>
      <c r="H1172" s="167"/>
      <c r="I1172" s="167"/>
      <c r="J1172" s="168"/>
    </row>
    <row r="1173" spans="1:10" s="102" customFormat="1">
      <c r="A1173" s="30"/>
      <c r="B1173" s="98"/>
      <c r="C1173" s="30"/>
      <c r="D1173" s="2"/>
      <c r="E1173" s="3"/>
      <c r="F1173" s="4"/>
      <c r="G1173" s="2"/>
      <c r="H1173" s="167"/>
      <c r="I1173" s="167"/>
      <c r="J1173" s="168"/>
    </row>
    <row r="1174" spans="1:10" s="102" customFormat="1">
      <c r="A1174" s="30"/>
      <c r="B1174" s="98"/>
      <c r="C1174" s="30"/>
      <c r="D1174" s="2"/>
      <c r="E1174" s="3"/>
      <c r="F1174" s="4"/>
      <c r="G1174" s="2"/>
      <c r="H1174" s="167"/>
      <c r="I1174" s="167"/>
      <c r="J1174" s="168"/>
    </row>
    <row r="1175" spans="1:10" s="102" customFormat="1">
      <c r="A1175" s="30"/>
      <c r="B1175" s="98"/>
      <c r="C1175" s="30"/>
      <c r="D1175" s="2"/>
      <c r="E1175" s="3"/>
      <c r="F1175" s="4"/>
      <c r="G1175" s="2"/>
      <c r="H1175" s="167"/>
      <c r="I1175" s="167"/>
      <c r="J1175" s="168"/>
    </row>
    <row r="1176" spans="1:10" s="102" customFormat="1">
      <c r="A1176" s="30"/>
      <c r="B1176" s="98"/>
      <c r="C1176" s="30"/>
      <c r="D1176" s="2"/>
      <c r="E1176" s="3"/>
      <c r="F1176" s="4"/>
      <c r="G1176" s="2"/>
      <c r="H1176" s="167"/>
      <c r="I1176" s="167"/>
      <c r="J1176" s="168"/>
    </row>
    <row r="1177" spans="1:10" s="102" customFormat="1">
      <c r="A1177" s="30"/>
      <c r="B1177" s="98"/>
      <c r="C1177" s="30"/>
      <c r="D1177" s="2"/>
      <c r="E1177" s="3"/>
      <c r="F1177" s="4"/>
      <c r="G1177" s="2"/>
      <c r="H1177" s="167"/>
      <c r="I1177" s="167"/>
      <c r="J1177" s="168"/>
    </row>
    <row r="1178" spans="1:10" s="102" customFormat="1">
      <c r="A1178" s="30"/>
      <c r="B1178" s="98"/>
      <c r="C1178" s="30"/>
      <c r="D1178" s="2"/>
      <c r="E1178" s="3"/>
      <c r="F1178" s="4"/>
      <c r="G1178" s="2"/>
      <c r="H1178" s="167"/>
      <c r="I1178" s="167"/>
      <c r="J1178" s="168"/>
    </row>
    <row r="1179" spans="1:10" s="102" customFormat="1">
      <c r="A1179" s="30"/>
      <c r="B1179" s="98"/>
      <c r="C1179" s="30"/>
      <c r="D1179" s="2"/>
      <c r="E1179" s="3"/>
      <c r="F1179" s="4"/>
      <c r="G1179" s="2"/>
      <c r="H1179" s="167"/>
      <c r="I1179" s="167"/>
      <c r="J1179" s="168"/>
    </row>
    <row r="1180" spans="1:10" s="102" customFormat="1">
      <c r="A1180" s="30"/>
      <c r="B1180" s="98"/>
      <c r="C1180" s="30"/>
      <c r="D1180" s="2"/>
      <c r="E1180" s="3"/>
      <c r="F1180" s="4"/>
      <c r="G1180" s="2"/>
      <c r="H1180" s="167"/>
      <c r="I1180" s="167"/>
      <c r="J1180" s="168"/>
    </row>
    <row r="1181" spans="1:10" s="102" customFormat="1">
      <c r="A1181" s="30"/>
      <c r="B1181" s="98"/>
      <c r="C1181" s="30"/>
      <c r="D1181" s="2"/>
      <c r="E1181" s="3"/>
      <c r="F1181" s="4"/>
      <c r="G1181" s="2"/>
      <c r="H1181" s="167"/>
      <c r="I1181" s="167"/>
      <c r="J1181" s="168"/>
    </row>
    <row r="1182" spans="1:10" s="102" customFormat="1">
      <c r="A1182" s="30"/>
      <c r="B1182" s="98"/>
      <c r="C1182" s="30"/>
      <c r="D1182" s="2"/>
      <c r="E1182" s="3"/>
      <c r="F1182" s="4"/>
      <c r="G1182" s="2"/>
      <c r="H1182" s="167"/>
      <c r="I1182" s="167"/>
      <c r="J1182" s="168"/>
    </row>
    <row r="1183" spans="1:10" s="102" customFormat="1">
      <c r="A1183" s="30"/>
      <c r="B1183" s="98"/>
      <c r="C1183" s="30"/>
      <c r="D1183" s="2"/>
      <c r="E1183" s="3"/>
      <c r="F1183" s="4"/>
      <c r="G1183" s="2"/>
      <c r="H1183" s="167"/>
      <c r="I1183" s="167"/>
      <c r="J1183" s="168"/>
    </row>
    <row r="1184" spans="1:10" s="102" customFormat="1">
      <c r="A1184" s="30"/>
      <c r="B1184" s="98"/>
      <c r="C1184" s="30"/>
      <c r="D1184" s="2"/>
      <c r="E1184" s="3"/>
      <c r="F1184" s="4"/>
      <c r="G1184" s="2"/>
      <c r="H1184" s="167"/>
      <c r="I1184" s="167"/>
      <c r="J1184" s="168"/>
    </row>
    <row r="1185" spans="1:10" s="102" customFormat="1">
      <c r="A1185" s="30"/>
      <c r="B1185" s="98"/>
      <c r="C1185" s="30"/>
      <c r="D1185" s="2"/>
      <c r="E1185" s="3"/>
      <c r="F1185" s="4"/>
      <c r="G1185" s="2"/>
      <c r="H1185" s="167"/>
      <c r="I1185" s="167"/>
      <c r="J1185" s="168"/>
    </row>
    <row r="1186" spans="1:10" s="102" customFormat="1">
      <c r="A1186" s="30"/>
      <c r="B1186" s="98"/>
      <c r="C1186" s="30"/>
      <c r="D1186" s="2"/>
      <c r="E1186" s="3"/>
      <c r="F1186" s="4"/>
      <c r="G1186" s="2"/>
      <c r="H1186" s="167"/>
      <c r="I1186" s="167"/>
      <c r="J1186" s="168"/>
    </row>
    <row r="1187" spans="1:10" s="102" customFormat="1">
      <c r="A1187" s="30"/>
      <c r="B1187" s="98"/>
      <c r="C1187" s="30"/>
      <c r="D1187" s="2"/>
      <c r="E1187" s="3"/>
      <c r="F1187" s="4"/>
      <c r="G1187" s="2"/>
      <c r="H1187" s="167"/>
      <c r="I1187" s="167"/>
      <c r="J1187" s="168"/>
    </row>
    <row r="1188" spans="1:10" s="102" customFormat="1">
      <c r="A1188" s="30"/>
      <c r="B1188" s="98"/>
      <c r="C1188" s="30"/>
      <c r="D1188" s="2"/>
      <c r="E1188" s="3"/>
      <c r="F1188" s="4"/>
      <c r="G1188" s="2"/>
      <c r="H1188" s="167"/>
      <c r="I1188" s="167"/>
      <c r="J1188" s="168"/>
    </row>
    <row r="1189" spans="1:10" s="102" customFormat="1">
      <c r="A1189" s="30"/>
      <c r="B1189" s="98"/>
      <c r="C1189" s="30"/>
      <c r="D1189" s="2"/>
      <c r="E1189" s="3"/>
      <c r="F1189" s="4"/>
      <c r="G1189" s="2"/>
      <c r="H1189" s="167"/>
      <c r="I1189" s="167"/>
      <c r="J1189" s="168"/>
    </row>
    <row r="1190" spans="1:10" s="102" customFormat="1">
      <c r="A1190" s="30"/>
      <c r="B1190" s="98"/>
      <c r="C1190" s="30"/>
      <c r="D1190" s="2"/>
      <c r="E1190" s="3"/>
      <c r="F1190" s="4"/>
      <c r="G1190" s="2"/>
      <c r="H1190" s="167"/>
      <c r="I1190" s="167"/>
      <c r="J1190" s="168"/>
    </row>
    <row r="1191" spans="1:10" s="102" customFormat="1">
      <c r="A1191" s="30"/>
      <c r="B1191" s="98"/>
      <c r="C1191" s="30"/>
      <c r="D1191" s="2"/>
      <c r="E1191" s="3"/>
      <c r="F1191" s="4"/>
      <c r="G1191" s="2"/>
      <c r="H1191" s="167"/>
      <c r="I1191" s="167"/>
      <c r="J1191" s="168"/>
    </row>
    <row r="1192" spans="1:10" s="102" customFormat="1">
      <c r="A1192" s="30"/>
      <c r="B1192" s="98"/>
      <c r="C1192" s="30"/>
      <c r="D1192" s="2"/>
      <c r="E1192" s="3"/>
      <c r="F1192" s="4"/>
      <c r="G1192" s="2"/>
      <c r="H1192" s="167"/>
      <c r="I1192" s="167"/>
      <c r="J1192" s="168"/>
    </row>
    <row r="1193" spans="1:10" s="102" customFormat="1">
      <c r="A1193" s="30"/>
      <c r="B1193" s="98"/>
      <c r="C1193" s="30"/>
      <c r="D1193" s="2"/>
      <c r="E1193" s="3"/>
      <c r="F1193" s="4"/>
      <c r="G1193" s="2"/>
      <c r="H1193" s="167"/>
      <c r="I1193" s="167"/>
      <c r="J1193" s="168"/>
    </row>
    <row r="1194" spans="1:10" s="102" customFormat="1">
      <c r="A1194" s="30"/>
      <c r="B1194" s="98"/>
      <c r="C1194" s="30"/>
      <c r="D1194" s="2"/>
      <c r="E1194" s="3"/>
      <c r="F1194" s="4"/>
      <c r="G1194" s="2"/>
      <c r="H1194" s="167"/>
      <c r="I1194" s="167"/>
      <c r="J1194" s="168"/>
    </row>
    <row r="1195" spans="1:10" s="102" customFormat="1">
      <c r="A1195" s="30"/>
      <c r="B1195" s="98"/>
      <c r="C1195" s="30"/>
      <c r="D1195" s="2"/>
      <c r="E1195" s="3"/>
      <c r="F1195" s="4"/>
      <c r="G1195" s="2"/>
      <c r="H1195" s="167"/>
      <c r="I1195" s="167"/>
      <c r="J1195" s="168"/>
    </row>
    <row r="1196" spans="1:10" s="102" customFormat="1">
      <c r="A1196" s="30"/>
      <c r="B1196" s="98"/>
      <c r="C1196" s="30"/>
      <c r="D1196" s="2"/>
      <c r="E1196" s="3"/>
      <c r="F1196" s="4"/>
      <c r="G1196" s="2"/>
      <c r="H1196" s="167"/>
      <c r="I1196" s="167"/>
      <c r="J1196" s="168"/>
    </row>
    <row r="1197" spans="1:10" s="102" customFormat="1">
      <c r="A1197" s="30"/>
      <c r="B1197" s="98"/>
      <c r="C1197" s="30"/>
      <c r="D1197" s="2"/>
      <c r="E1197" s="3"/>
      <c r="F1197" s="4"/>
      <c r="G1197" s="2"/>
      <c r="H1197" s="167"/>
      <c r="I1197" s="167"/>
      <c r="J1197" s="168"/>
    </row>
    <row r="1198" spans="1:10" s="102" customFormat="1">
      <c r="A1198" s="30"/>
      <c r="B1198" s="98"/>
      <c r="C1198" s="30"/>
      <c r="D1198" s="2"/>
      <c r="E1198" s="3"/>
      <c r="F1198" s="4"/>
      <c r="G1198" s="2"/>
      <c r="H1198" s="167"/>
      <c r="I1198" s="167"/>
      <c r="J1198" s="168"/>
    </row>
    <row r="1199" spans="1:10" s="102" customFormat="1">
      <c r="A1199" s="30"/>
      <c r="B1199" s="98"/>
      <c r="C1199" s="30"/>
      <c r="D1199" s="2"/>
      <c r="E1199" s="3"/>
      <c r="F1199" s="4"/>
      <c r="G1199" s="2"/>
      <c r="H1199" s="167"/>
      <c r="I1199" s="167"/>
      <c r="J1199" s="168"/>
    </row>
    <row r="1200" spans="1:10" s="102" customFormat="1">
      <c r="A1200" s="30"/>
      <c r="B1200" s="98"/>
      <c r="C1200" s="30"/>
      <c r="D1200" s="2"/>
      <c r="E1200" s="3"/>
      <c r="F1200" s="4"/>
      <c r="G1200" s="2"/>
      <c r="H1200" s="167"/>
      <c r="I1200" s="167"/>
      <c r="J1200" s="168"/>
    </row>
    <row r="1201" spans="1:11" s="102" customFormat="1">
      <c r="A1201" s="30"/>
      <c r="B1201" s="98"/>
      <c r="C1201" s="30"/>
      <c r="D1201" s="2"/>
      <c r="E1201" s="3"/>
      <c r="F1201" s="4"/>
      <c r="G1201" s="2"/>
      <c r="H1201" s="167"/>
      <c r="I1201" s="167"/>
      <c r="J1201" s="168"/>
    </row>
    <row r="1202" spans="1:11" s="102" customFormat="1">
      <c r="A1202" s="30"/>
      <c r="B1202" s="98"/>
      <c r="C1202" s="30"/>
      <c r="D1202" s="2"/>
      <c r="E1202" s="3"/>
      <c r="F1202" s="4"/>
      <c r="G1202" s="2"/>
      <c r="H1202" s="167"/>
      <c r="I1202" s="167"/>
      <c r="J1202" s="168"/>
    </row>
    <row r="1203" spans="1:11" s="102" customFormat="1">
      <c r="A1203" s="30"/>
      <c r="B1203" s="98"/>
      <c r="C1203" s="30"/>
      <c r="D1203" s="2"/>
      <c r="E1203" s="3"/>
      <c r="F1203" s="4"/>
      <c r="G1203" s="2"/>
      <c r="H1203" s="167"/>
      <c r="I1203" s="167"/>
      <c r="J1203" s="168"/>
    </row>
    <row r="1204" spans="1:11" s="102" customFormat="1">
      <c r="A1204" s="30"/>
      <c r="B1204" s="98"/>
      <c r="C1204" s="30"/>
      <c r="D1204" s="2"/>
      <c r="E1204" s="3"/>
      <c r="F1204" s="4"/>
      <c r="G1204" s="2"/>
      <c r="H1204" s="167"/>
      <c r="I1204" s="167"/>
      <c r="J1204" s="168"/>
    </row>
    <row r="1205" spans="1:11" s="102" customFormat="1">
      <c r="A1205" s="30"/>
      <c r="B1205" s="98"/>
      <c r="C1205" s="30"/>
      <c r="D1205" s="2"/>
      <c r="E1205" s="3"/>
      <c r="F1205" s="4"/>
      <c r="G1205" s="2"/>
      <c r="H1205" s="167"/>
      <c r="I1205" s="167"/>
      <c r="J1205" s="168"/>
    </row>
    <row r="1206" spans="1:11" s="102" customFormat="1">
      <c r="A1206" s="30"/>
      <c r="B1206" s="98"/>
      <c r="C1206" s="30"/>
      <c r="D1206" s="2"/>
      <c r="E1206" s="3"/>
      <c r="F1206" s="4"/>
      <c r="G1206" s="2"/>
      <c r="H1206" s="167"/>
      <c r="I1206" s="167"/>
      <c r="J1206" s="168"/>
      <c r="K1206" s="25"/>
    </row>
    <row r="1207" spans="1:11" s="102" customFormat="1">
      <c r="A1207" s="30"/>
      <c r="B1207" s="98"/>
      <c r="C1207" s="30"/>
      <c r="D1207" s="2"/>
      <c r="E1207" s="3"/>
      <c r="F1207" s="4"/>
      <c r="G1207" s="2"/>
      <c r="H1207" s="167"/>
      <c r="I1207" s="167"/>
      <c r="J1207" s="168"/>
      <c r="K1207" s="25"/>
    </row>
    <row r="1208" spans="1:11" s="102" customFormat="1">
      <c r="A1208" s="30"/>
      <c r="B1208" s="98"/>
      <c r="C1208" s="30"/>
      <c r="D1208" s="2"/>
      <c r="E1208" s="3"/>
      <c r="F1208" s="4"/>
      <c r="G1208" s="2"/>
      <c r="H1208" s="167"/>
      <c r="I1208" s="167"/>
      <c r="J1208" s="168"/>
      <c r="K1208" s="25"/>
    </row>
    <row r="1209" spans="1:11" s="102" customFormat="1">
      <c r="A1209" s="30"/>
      <c r="B1209" s="98"/>
      <c r="C1209" s="30"/>
      <c r="D1209" s="2"/>
      <c r="E1209" s="3"/>
      <c r="F1209" s="4"/>
      <c r="G1209" s="2"/>
      <c r="H1209" s="167"/>
      <c r="I1209" s="167"/>
      <c r="J1209" s="168"/>
      <c r="K1209" s="25"/>
    </row>
    <row r="1210" spans="1:11" s="102" customFormat="1">
      <c r="A1210" s="30"/>
      <c r="B1210" s="98"/>
      <c r="C1210" s="30"/>
      <c r="D1210" s="2"/>
      <c r="E1210" s="3"/>
      <c r="F1210" s="4"/>
      <c r="G1210" s="2"/>
      <c r="H1210" s="167"/>
      <c r="I1210" s="167"/>
      <c r="J1210" s="168"/>
      <c r="K1210" s="25"/>
    </row>
    <row r="1211" spans="1:11" s="102" customFormat="1">
      <c r="A1211" s="30"/>
      <c r="B1211" s="98"/>
      <c r="C1211" s="30"/>
      <c r="D1211" s="2"/>
      <c r="E1211" s="3"/>
      <c r="F1211" s="4"/>
      <c r="G1211" s="2"/>
      <c r="H1211" s="167"/>
      <c r="I1211" s="167"/>
      <c r="J1211" s="168"/>
      <c r="K1211" s="25"/>
    </row>
    <row r="1212" spans="1:11" s="102" customFormat="1">
      <c r="A1212" s="30"/>
      <c r="B1212" s="98"/>
      <c r="C1212" s="30"/>
      <c r="D1212" s="2"/>
      <c r="E1212" s="3"/>
      <c r="F1212" s="4"/>
      <c r="G1212" s="2"/>
      <c r="H1212" s="167"/>
      <c r="I1212" s="167"/>
      <c r="J1212" s="168"/>
      <c r="K1212" s="25"/>
    </row>
    <row r="1213" spans="1:11" s="102" customFormat="1">
      <c r="A1213" s="30"/>
      <c r="B1213" s="98"/>
      <c r="C1213" s="30"/>
      <c r="D1213" s="2"/>
      <c r="E1213" s="3"/>
      <c r="F1213" s="4"/>
      <c r="G1213" s="2"/>
      <c r="H1213" s="167"/>
      <c r="I1213" s="167"/>
      <c r="J1213" s="168"/>
      <c r="K1213" s="25"/>
    </row>
    <row r="1214" spans="1:11" s="102" customFormat="1">
      <c r="A1214" s="30"/>
      <c r="B1214" s="98"/>
      <c r="C1214" s="30"/>
      <c r="D1214" s="2"/>
      <c r="E1214" s="3"/>
      <c r="F1214" s="4"/>
      <c r="G1214" s="2"/>
      <c r="H1214" s="167"/>
      <c r="I1214" s="167"/>
      <c r="J1214" s="168"/>
      <c r="K1214" s="25"/>
    </row>
    <row r="1215" spans="1:11" s="102" customFormat="1">
      <c r="A1215" s="30"/>
      <c r="B1215" s="98"/>
      <c r="C1215" s="30"/>
      <c r="D1215" s="2"/>
      <c r="E1215" s="3"/>
      <c r="F1215" s="4"/>
      <c r="G1215" s="2"/>
      <c r="H1215" s="167"/>
      <c r="I1215" s="167"/>
      <c r="J1215" s="168"/>
      <c r="K1215" s="25"/>
    </row>
    <row r="1216" spans="1:11" s="102" customFormat="1">
      <c r="A1216" s="30"/>
      <c r="B1216" s="98"/>
      <c r="C1216" s="30"/>
      <c r="D1216" s="2"/>
      <c r="E1216" s="3"/>
      <c r="F1216" s="4"/>
      <c r="G1216" s="2"/>
      <c r="H1216" s="167"/>
      <c r="I1216" s="167"/>
      <c r="J1216" s="168"/>
      <c r="K1216" s="25"/>
    </row>
    <row r="1217" spans="1:11" s="102" customFormat="1">
      <c r="A1217" s="30"/>
      <c r="B1217" s="98"/>
      <c r="C1217" s="30"/>
      <c r="D1217" s="2"/>
      <c r="E1217" s="3"/>
      <c r="F1217" s="4"/>
      <c r="G1217" s="2"/>
      <c r="H1217" s="167"/>
      <c r="I1217" s="167"/>
      <c r="J1217" s="168"/>
      <c r="K1217" s="25"/>
    </row>
    <row r="1218" spans="1:11" s="102" customFormat="1">
      <c r="A1218" s="30"/>
      <c r="B1218" s="98"/>
      <c r="C1218" s="30"/>
      <c r="D1218" s="2"/>
      <c r="E1218" s="3"/>
      <c r="F1218" s="4"/>
      <c r="G1218" s="2"/>
      <c r="H1218" s="167"/>
      <c r="I1218" s="167"/>
      <c r="J1218" s="168"/>
      <c r="K1218" s="25"/>
    </row>
    <row r="1219" spans="1:11" s="102" customFormat="1">
      <c r="A1219" s="30"/>
      <c r="B1219" s="98"/>
      <c r="C1219" s="30"/>
      <c r="D1219" s="2"/>
      <c r="E1219" s="3"/>
      <c r="F1219" s="4"/>
      <c r="G1219" s="2"/>
      <c r="H1219" s="167"/>
      <c r="I1219" s="167"/>
      <c r="J1219" s="168"/>
      <c r="K1219" s="25"/>
    </row>
    <row r="1220" spans="1:11" s="102" customFormat="1">
      <c r="A1220" s="30"/>
      <c r="B1220" s="98"/>
      <c r="C1220" s="30"/>
      <c r="D1220" s="2"/>
      <c r="E1220" s="3"/>
      <c r="F1220" s="4"/>
      <c r="G1220" s="2"/>
      <c r="H1220" s="167"/>
      <c r="I1220" s="167"/>
      <c r="J1220" s="168"/>
      <c r="K1220" s="25"/>
    </row>
    <row r="1221" spans="1:11" s="102" customFormat="1">
      <c r="A1221" s="30"/>
      <c r="B1221" s="98"/>
      <c r="C1221" s="30"/>
      <c r="D1221" s="2"/>
      <c r="E1221" s="3"/>
      <c r="F1221" s="4"/>
      <c r="G1221" s="2"/>
      <c r="H1221" s="167"/>
      <c r="I1221" s="167"/>
      <c r="J1221" s="168"/>
      <c r="K1221" s="25"/>
    </row>
    <row r="1222" spans="1:11" s="102" customFormat="1">
      <c r="A1222" s="30"/>
      <c r="B1222" s="98"/>
      <c r="C1222" s="30"/>
      <c r="D1222" s="2"/>
      <c r="E1222" s="3"/>
      <c r="F1222" s="4"/>
      <c r="G1222" s="2"/>
      <c r="H1222" s="167"/>
      <c r="I1222" s="167"/>
      <c r="J1222" s="168"/>
      <c r="K1222" s="25"/>
    </row>
    <row r="1223" spans="1:11" s="102" customFormat="1">
      <c r="A1223" s="30"/>
      <c r="B1223" s="98"/>
      <c r="C1223" s="30"/>
      <c r="D1223" s="2"/>
      <c r="E1223" s="3"/>
      <c r="F1223" s="4"/>
      <c r="G1223" s="2"/>
      <c r="H1223" s="167"/>
      <c r="I1223" s="167"/>
      <c r="J1223" s="168"/>
      <c r="K1223" s="25"/>
    </row>
    <row r="1224" spans="1:11" s="102" customFormat="1">
      <c r="A1224" s="30"/>
      <c r="B1224" s="98"/>
      <c r="C1224" s="30"/>
      <c r="D1224" s="2"/>
      <c r="E1224" s="3"/>
      <c r="F1224" s="4"/>
      <c r="G1224" s="2"/>
      <c r="H1224" s="167"/>
      <c r="I1224" s="167"/>
      <c r="J1224" s="168"/>
      <c r="K1224" s="25"/>
    </row>
    <row r="1225" spans="1:11" s="102" customFormat="1">
      <c r="A1225" s="30"/>
      <c r="B1225" s="98"/>
      <c r="C1225" s="30"/>
      <c r="D1225" s="2"/>
      <c r="E1225" s="3"/>
      <c r="F1225" s="4"/>
      <c r="G1225" s="2"/>
      <c r="H1225" s="167"/>
      <c r="I1225" s="167"/>
      <c r="J1225" s="168"/>
      <c r="K1225" s="25"/>
    </row>
    <row r="1226" spans="1:11" s="102" customFormat="1">
      <c r="A1226" s="30"/>
      <c r="B1226" s="98"/>
      <c r="C1226" s="30"/>
      <c r="D1226" s="2"/>
      <c r="E1226" s="3"/>
      <c r="F1226" s="4"/>
      <c r="G1226" s="2"/>
      <c r="H1226" s="167"/>
      <c r="I1226" s="167"/>
      <c r="J1226" s="168"/>
      <c r="K1226" s="25"/>
    </row>
    <row r="1227" spans="1:11" s="102" customFormat="1">
      <c r="A1227" s="30"/>
      <c r="B1227" s="98"/>
      <c r="C1227" s="30"/>
      <c r="D1227" s="2"/>
      <c r="E1227" s="3"/>
      <c r="F1227" s="4"/>
      <c r="G1227" s="2"/>
      <c r="H1227" s="167"/>
      <c r="I1227" s="167"/>
      <c r="J1227" s="168"/>
      <c r="K1227" s="25"/>
    </row>
    <row r="1228" spans="1:11" s="102" customFormat="1">
      <c r="A1228" s="30"/>
      <c r="B1228" s="98"/>
      <c r="C1228" s="30"/>
      <c r="D1228" s="2"/>
      <c r="E1228" s="3"/>
      <c r="F1228" s="4"/>
      <c r="G1228" s="2"/>
      <c r="H1228" s="167"/>
      <c r="I1228" s="167"/>
      <c r="J1228" s="168"/>
      <c r="K1228" s="25"/>
    </row>
    <row r="1229" spans="1:11" s="102" customFormat="1">
      <c r="A1229" s="30"/>
      <c r="B1229" s="98"/>
      <c r="C1229" s="30"/>
      <c r="D1229" s="2"/>
      <c r="E1229" s="3"/>
      <c r="F1229" s="4"/>
      <c r="G1229" s="2"/>
      <c r="H1229" s="167"/>
      <c r="I1229" s="167"/>
      <c r="J1229" s="168"/>
      <c r="K1229" s="25"/>
    </row>
    <row r="1230" spans="1:11" s="102" customFormat="1">
      <c r="A1230" s="30"/>
      <c r="B1230" s="98"/>
      <c r="C1230" s="30"/>
      <c r="D1230" s="2"/>
      <c r="E1230" s="3"/>
      <c r="F1230" s="4"/>
      <c r="G1230" s="2"/>
      <c r="H1230" s="167"/>
      <c r="I1230" s="167"/>
      <c r="J1230" s="168"/>
      <c r="K1230" s="25"/>
    </row>
    <row r="1231" spans="1:11" s="102" customFormat="1">
      <c r="A1231" s="30"/>
      <c r="B1231" s="98"/>
      <c r="C1231" s="30"/>
      <c r="D1231" s="2"/>
      <c r="E1231" s="3"/>
      <c r="F1231" s="4"/>
      <c r="G1231" s="2"/>
      <c r="H1231" s="167"/>
      <c r="I1231" s="167"/>
      <c r="J1231" s="168"/>
      <c r="K1231" s="25"/>
    </row>
    <row r="1232" spans="1:11" s="102" customFormat="1">
      <c r="A1232" s="30"/>
      <c r="B1232" s="98"/>
      <c r="C1232" s="30"/>
      <c r="D1232" s="2"/>
      <c r="E1232" s="3"/>
      <c r="F1232" s="4"/>
      <c r="G1232" s="2"/>
      <c r="H1232" s="167"/>
      <c r="I1232" s="167"/>
      <c r="J1232" s="168"/>
      <c r="K1232" s="25"/>
    </row>
    <row r="1233" spans="1:11" s="102" customFormat="1">
      <c r="A1233" s="30"/>
      <c r="B1233" s="98"/>
      <c r="C1233" s="30"/>
      <c r="D1233" s="2"/>
      <c r="E1233" s="3"/>
      <c r="F1233" s="4"/>
      <c r="G1233" s="2"/>
      <c r="H1233" s="167"/>
      <c r="I1233" s="167"/>
      <c r="J1233" s="168"/>
      <c r="K1233" s="25"/>
    </row>
    <row r="1234" spans="1:11" s="102" customFormat="1">
      <c r="A1234" s="30"/>
      <c r="B1234" s="98"/>
      <c r="C1234" s="30"/>
      <c r="D1234" s="2"/>
      <c r="E1234" s="3"/>
      <c r="F1234" s="4"/>
      <c r="G1234" s="2"/>
      <c r="H1234" s="167"/>
      <c r="I1234" s="167"/>
      <c r="J1234" s="168"/>
      <c r="K1234" s="25"/>
    </row>
    <row r="1235" spans="1:11" s="102" customFormat="1">
      <c r="A1235" s="30"/>
      <c r="B1235" s="98"/>
      <c r="C1235" s="30"/>
      <c r="D1235" s="2"/>
      <c r="E1235" s="3"/>
      <c r="F1235" s="4"/>
      <c r="G1235" s="2"/>
      <c r="H1235" s="167"/>
      <c r="I1235" s="167"/>
      <c r="J1235" s="168"/>
      <c r="K1235" s="25"/>
    </row>
    <row r="1236" spans="1:11" s="102" customFormat="1">
      <c r="A1236" s="30"/>
      <c r="B1236" s="98"/>
      <c r="C1236" s="30"/>
      <c r="D1236" s="2"/>
      <c r="E1236" s="3"/>
      <c r="F1236" s="4"/>
      <c r="G1236" s="2"/>
      <c r="H1236" s="167"/>
      <c r="I1236" s="167"/>
      <c r="J1236" s="168"/>
      <c r="K1236" s="25"/>
    </row>
    <row r="1237" spans="1:11" s="102" customFormat="1">
      <c r="A1237" s="30"/>
      <c r="B1237" s="98"/>
      <c r="C1237" s="30"/>
      <c r="D1237" s="2"/>
      <c r="E1237" s="3"/>
      <c r="F1237" s="4"/>
      <c r="G1237" s="2"/>
      <c r="H1237" s="167"/>
      <c r="I1237" s="167"/>
      <c r="J1237" s="168"/>
      <c r="K1237" s="25"/>
    </row>
    <row r="1238" spans="1:11" s="102" customFormat="1">
      <c r="A1238" s="30"/>
      <c r="B1238" s="98"/>
      <c r="C1238" s="30"/>
      <c r="D1238" s="2"/>
      <c r="E1238" s="3"/>
      <c r="F1238" s="4"/>
      <c r="G1238" s="2"/>
      <c r="H1238" s="167"/>
      <c r="I1238" s="167"/>
      <c r="J1238" s="168"/>
      <c r="K1238" s="25"/>
    </row>
    <row r="1239" spans="1:11" s="102" customFormat="1">
      <c r="A1239" s="30"/>
      <c r="B1239" s="98"/>
      <c r="C1239" s="30"/>
      <c r="D1239" s="2"/>
      <c r="E1239" s="3"/>
      <c r="F1239" s="4"/>
      <c r="G1239" s="2"/>
      <c r="H1239" s="167"/>
      <c r="I1239" s="167"/>
      <c r="J1239" s="168"/>
      <c r="K1239" s="25"/>
    </row>
    <row r="1240" spans="1:11" s="102" customFormat="1">
      <c r="A1240" s="30"/>
      <c r="B1240" s="98"/>
      <c r="C1240" s="30"/>
      <c r="D1240" s="2"/>
      <c r="E1240" s="3"/>
      <c r="F1240" s="4"/>
      <c r="G1240" s="2"/>
      <c r="H1240" s="167"/>
      <c r="I1240" s="167"/>
      <c r="J1240" s="168"/>
      <c r="K1240" s="25"/>
    </row>
    <row r="1241" spans="1:11" s="102" customFormat="1">
      <c r="A1241" s="30"/>
      <c r="B1241" s="98"/>
      <c r="C1241" s="30"/>
      <c r="D1241" s="2"/>
      <c r="E1241" s="3"/>
      <c r="F1241" s="4"/>
      <c r="G1241" s="2"/>
      <c r="H1241" s="167"/>
      <c r="I1241" s="167"/>
      <c r="J1241" s="168"/>
      <c r="K1241" s="25"/>
    </row>
    <row r="1242" spans="1:11" s="102" customFormat="1">
      <c r="A1242" s="30"/>
      <c r="B1242" s="98"/>
      <c r="C1242" s="30"/>
      <c r="D1242" s="2"/>
      <c r="E1242" s="3"/>
      <c r="F1242" s="4"/>
      <c r="G1242" s="2"/>
      <c r="H1242" s="167"/>
      <c r="I1242" s="167"/>
      <c r="J1242" s="168"/>
      <c r="K1242" s="25"/>
    </row>
    <row r="1243" spans="1:11" s="102" customFormat="1">
      <c r="A1243" s="30"/>
      <c r="B1243" s="98"/>
      <c r="C1243" s="30"/>
      <c r="D1243" s="2"/>
      <c r="E1243" s="3"/>
      <c r="F1243" s="4"/>
      <c r="G1243" s="2"/>
      <c r="H1243" s="167"/>
      <c r="I1243" s="167"/>
      <c r="J1243" s="168"/>
      <c r="K1243" s="25"/>
    </row>
    <row r="1244" spans="1:11" s="102" customFormat="1">
      <c r="A1244" s="30"/>
      <c r="B1244" s="98"/>
      <c r="C1244" s="30"/>
      <c r="D1244" s="2"/>
      <c r="E1244" s="3"/>
      <c r="F1244" s="4"/>
      <c r="G1244" s="2"/>
      <c r="H1244" s="167"/>
      <c r="I1244" s="167"/>
      <c r="J1244" s="168"/>
      <c r="K1244" s="25"/>
    </row>
    <row r="1245" spans="1:11" s="102" customFormat="1">
      <c r="A1245" s="30"/>
      <c r="B1245" s="98"/>
      <c r="C1245" s="30"/>
      <c r="D1245" s="2"/>
      <c r="E1245" s="3"/>
      <c r="F1245" s="4"/>
      <c r="G1245" s="2"/>
      <c r="H1245" s="167"/>
      <c r="I1245" s="167"/>
      <c r="J1245" s="168"/>
      <c r="K1245" s="25"/>
    </row>
    <row r="1246" spans="1:11" s="102" customFormat="1">
      <c r="A1246" s="30"/>
      <c r="B1246" s="98"/>
      <c r="C1246" s="30"/>
      <c r="D1246" s="2"/>
      <c r="E1246" s="3"/>
      <c r="F1246" s="4"/>
      <c r="G1246" s="2"/>
      <c r="H1246" s="167"/>
      <c r="I1246" s="167"/>
      <c r="J1246" s="168"/>
      <c r="K1246" s="25"/>
    </row>
    <row r="1247" spans="1:11" s="102" customFormat="1">
      <c r="A1247" s="30"/>
      <c r="B1247" s="98"/>
      <c r="C1247" s="30"/>
      <c r="D1247" s="2"/>
      <c r="E1247" s="3"/>
      <c r="F1247" s="4"/>
      <c r="G1247" s="2"/>
      <c r="H1247" s="167"/>
      <c r="I1247" s="167"/>
      <c r="J1247" s="168"/>
      <c r="K1247" s="25"/>
    </row>
    <row r="1248" spans="1:11" s="102" customFormat="1">
      <c r="A1248" s="30"/>
      <c r="B1248" s="98"/>
      <c r="C1248" s="30"/>
      <c r="D1248" s="2"/>
      <c r="E1248" s="3"/>
      <c r="F1248" s="4"/>
      <c r="G1248" s="2"/>
      <c r="H1248" s="167"/>
      <c r="I1248" s="167"/>
      <c r="J1248" s="168"/>
      <c r="K1248" s="25"/>
    </row>
    <row r="1249" spans="1:11" s="102" customFormat="1">
      <c r="A1249" s="30"/>
      <c r="B1249" s="98"/>
      <c r="C1249" s="30"/>
      <c r="D1249" s="2"/>
      <c r="E1249" s="3"/>
      <c r="F1249" s="4"/>
      <c r="G1249" s="2"/>
      <c r="H1249" s="167"/>
      <c r="I1249" s="167"/>
      <c r="J1249" s="168"/>
      <c r="K1249" s="25"/>
    </row>
    <row r="1250" spans="1:11" s="102" customFormat="1">
      <c r="A1250" s="30"/>
      <c r="B1250" s="98"/>
      <c r="C1250" s="30"/>
      <c r="D1250" s="2"/>
      <c r="E1250" s="3"/>
      <c r="F1250" s="4"/>
      <c r="G1250" s="2"/>
      <c r="H1250" s="167"/>
      <c r="I1250" s="167"/>
      <c r="J1250" s="168"/>
      <c r="K1250" s="25"/>
    </row>
    <row r="1251" spans="1:11" s="102" customFormat="1">
      <c r="A1251" s="30"/>
      <c r="B1251" s="98"/>
      <c r="C1251" s="30"/>
      <c r="D1251" s="2"/>
      <c r="E1251" s="3"/>
      <c r="F1251" s="4"/>
      <c r="G1251" s="2"/>
      <c r="H1251" s="167"/>
      <c r="I1251" s="167"/>
      <c r="J1251" s="168"/>
      <c r="K1251" s="25"/>
    </row>
    <row r="1252" spans="1:11" s="102" customFormat="1">
      <c r="A1252" s="30"/>
      <c r="B1252" s="98"/>
      <c r="C1252" s="30"/>
      <c r="D1252" s="2"/>
      <c r="E1252" s="3"/>
      <c r="F1252" s="4"/>
      <c r="G1252" s="2"/>
      <c r="H1252" s="167"/>
      <c r="I1252" s="167"/>
      <c r="J1252" s="168"/>
      <c r="K1252" s="25"/>
    </row>
    <row r="1253" spans="1:11" s="102" customFormat="1">
      <c r="A1253" s="30"/>
      <c r="B1253" s="98"/>
      <c r="C1253" s="30"/>
      <c r="D1253" s="2"/>
      <c r="E1253" s="3"/>
      <c r="F1253" s="4"/>
      <c r="G1253" s="2"/>
      <c r="H1253" s="167"/>
      <c r="I1253" s="167"/>
      <c r="J1253" s="168"/>
      <c r="K1253" s="25"/>
    </row>
    <row r="1254" spans="1:11" s="102" customFormat="1">
      <c r="A1254" s="30"/>
      <c r="B1254" s="98"/>
      <c r="C1254" s="30"/>
      <c r="D1254" s="2"/>
      <c r="E1254" s="3"/>
      <c r="F1254" s="4"/>
      <c r="G1254" s="2"/>
      <c r="H1254" s="167"/>
      <c r="I1254" s="167"/>
      <c r="J1254" s="168"/>
      <c r="K1254" s="25"/>
    </row>
    <row r="1255" spans="1:11" s="102" customFormat="1">
      <c r="A1255" s="30"/>
      <c r="B1255" s="98"/>
      <c r="C1255" s="30"/>
      <c r="D1255" s="2"/>
      <c r="E1255" s="3"/>
      <c r="F1255" s="4"/>
      <c r="G1255" s="2"/>
      <c r="H1255" s="167"/>
      <c r="I1255" s="167"/>
      <c r="J1255" s="168"/>
      <c r="K1255" s="25"/>
    </row>
    <row r="1256" spans="1:11" s="102" customFormat="1">
      <c r="A1256" s="30"/>
      <c r="B1256" s="98"/>
      <c r="C1256" s="30"/>
      <c r="D1256" s="2"/>
      <c r="E1256" s="3"/>
      <c r="F1256" s="4"/>
      <c r="G1256" s="2"/>
      <c r="H1256" s="167"/>
      <c r="I1256" s="167"/>
      <c r="J1256" s="168"/>
      <c r="K1256" s="25"/>
    </row>
    <row r="1257" spans="1:11" s="102" customFormat="1">
      <c r="A1257" s="30"/>
      <c r="B1257" s="98"/>
      <c r="C1257" s="30"/>
      <c r="D1257" s="2"/>
      <c r="E1257" s="3"/>
      <c r="F1257" s="4"/>
      <c r="G1257" s="2"/>
      <c r="H1257" s="167"/>
      <c r="I1257" s="167"/>
      <c r="J1257" s="168"/>
      <c r="K1257" s="25"/>
    </row>
    <row r="1258" spans="1:11" s="102" customFormat="1">
      <c r="A1258" s="30"/>
      <c r="B1258" s="98"/>
      <c r="C1258" s="30"/>
      <c r="D1258" s="2"/>
      <c r="E1258" s="3"/>
      <c r="F1258" s="4"/>
      <c r="G1258" s="2"/>
      <c r="H1258" s="167"/>
      <c r="I1258" s="167"/>
      <c r="J1258" s="168"/>
      <c r="K1258" s="25"/>
    </row>
    <row r="1259" spans="1:11" s="102" customFormat="1">
      <c r="A1259" s="30"/>
      <c r="B1259" s="98"/>
      <c r="C1259" s="30"/>
      <c r="D1259" s="2"/>
      <c r="E1259" s="3"/>
      <c r="F1259" s="4"/>
      <c r="G1259" s="2"/>
      <c r="H1259" s="167"/>
      <c r="I1259" s="167"/>
      <c r="J1259" s="168"/>
      <c r="K1259" s="25"/>
    </row>
    <row r="1260" spans="1:11" s="102" customFormat="1">
      <c r="A1260" s="30"/>
      <c r="B1260" s="98"/>
      <c r="C1260" s="30"/>
      <c r="D1260" s="2"/>
      <c r="E1260" s="3"/>
      <c r="F1260" s="4"/>
      <c r="G1260" s="2"/>
      <c r="H1260" s="167"/>
      <c r="I1260" s="167"/>
      <c r="J1260" s="168"/>
      <c r="K1260" s="25"/>
    </row>
    <row r="1261" spans="1:11" s="102" customFormat="1">
      <c r="A1261" s="30"/>
      <c r="B1261" s="98"/>
      <c r="C1261" s="30"/>
      <c r="D1261" s="2"/>
      <c r="E1261" s="3"/>
      <c r="F1261" s="4"/>
      <c r="G1261" s="2"/>
      <c r="H1261" s="167"/>
      <c r="I1261" s="167"/>
      <c r="J1261" s="168"/>
      <c r="K1261" s="25"/>
    </row>
    <row r="1262" spans="1:11" s="102" customFormat="1">
      <c r="A1262" s="30"/>
      <c r="B1262" s="98"/>
      <c r="C1262" s="30"/>
      <c r="D1262" s="2"/>
      <c r="E1262" s="3"/>
      <c r="F1262" s="4"/>
      <c r="G1262" s="2"/>
      <c r="H1262" s="167"/>
      <c r="I1262" s="167"/>
      <c r="J1262" s="168"/>
      <c r="K1262" s="25"/>
    </row>
    <row r="1263" spans="1:11" s="102" customFormat="1">
      <c r="A1263" s="30"/>
      <c r="B1263" s="98"/>
      <c r="C1263" s="30"/>
      <c r="D1263" s="2"/>
      <c r="E1263" s="3"/>
      <c r="F1263" s="4"/>
      <c r="G1263" s="2"/>
      <c r="H1263" s="167"/>
      <c r="I1263" s="167"/>
      <c r="J1263" s="168"/>
      <c r="K1263" s="25"/>
    </row>
    <row r="1264" spans="1:11" s="102" customFormat="1">
      <c r="A1264" s="30"/>
      <c r="B1264" s="98"/>
      <c r="C1264" s="30"/>
      <c r="D1264" s="2"/>
      <c r="E1264" s="3"/>
      <c r="F1264" s="4"/>
      <c r="G1264" s="2"/>
      <c r="H1264" s="167"/>
      <c r="I1264" s="167"/>
      <c r="J1264" s="168"/>
      <c r="K1264" s="25"/>
    </row>
    <row r="1265" spans="1:11" s="102" customFormat="1">
      <c r="A1265" s="30"/>
      <c r="B1265" s="98"/>
      <c r="C1265" s="30"/>
      <c r="D1265" s="2"/>
      <c r="E1265" s="3"/>
      <c r="F1265" s="4"/>
      <c r="G1265" s="2"/>
      <c r="H1265" s="167"/>
      <c r="I1265" s="167"/>
      <c r="J1265" s="168"/>
      <c r="K1265" s="25"/>
    </row>
    <row r="1266" spans="1:11" s="102" customFormat="1">
      <c r="A1266" s="30"/>
      <c r="B1266" s="98"/>
      <c r="C1266" s="30"/>
      <c r="D1266" s="2"/>
      <c r="E1266" s="3"/>
      <c r="F1266" s="4"/>
      <c r="G1266" s="2"/>
      <c r="H1266" s="167"/>
      <c r="I1266" s="167"/>
      <c r="J1266" s="168"/>
      <c r="K1266" s="25"/>
    </row>
    <row r="1267" spans="1:11" s="102" customFormat="1">
      <c r="A1267" s="30"/>
      <c r="B1267" s="98"/>
      <c r="C1267" s="30"/>
      <c r="D1267" s="2"/>
      <c r="E1267" s="3"/>
      <c r="F1267" s="4"/>
      <c r="G1267" s="2"/>
      <c r="H1267" s="167"/>
      <c r="I1267" s="167"/>
      <c r="J1267" s="168"/>
      <c r="K1267" s="25"/>
    </row>
    <row r="1268" spans="1:11" s="102" customFormat="1">
      <c r="A1268" s="30"/>
      <c r="B1268" s="98"/>
      <c r="C1268" s="30"/>
      <c r="D1268" s="2"/>
      <c r="E1268" s="3"/>
      <c r="F1268" s="4"/>
      <c r="G1268" s="2"/>
      <c r="H1268" s="167"/>
      <c r="I1268" s="167"/>
      <c r="J1268" s="168"/>
      <c r="K1268" s="25"/>
    </row>
    <row r="1269" spans="1:11" s="102" customFormat="1">
      <c r="A1269" s="30"/>
      <c r="B1269" s="98"/>
      <c r="C1269" s="30"/>
      <c r="D1269" s="2"/>
      <c r="E1269" s="3"/>
      <c r="F1269" s="4"/>
      <c r="G1269" s="2"/>
      <c r="H1269" s="167"/>
      <c r="I1269" s="167"/>
      <c r="J1269" s="168"/>
      <c r="K1269" s="25"/>
    </row>
    <row r="1270" spans="1:11" s="102" customFormat="1">
      <c r="A1270" s="30"/>
      <c r="B1270" s="98"/>
      <c r="C1270" s="30"/>
      <c r="D1270" s="2"/>
      <c r="E1270" s="3"/>
      <c r="F1270" s="4"/>
      <c r="G1270" s="2"/>
      <c r="H1270" s="167"/>
      <c r="I1270" s="167"/>
      <c r="J1270" s="168"/>
      <c r="K1270" s="25"/>
    </row>
    <row r="1271" spans="1:11" s="102" customFormat="1">
      <c r="A1271" s="30"/>
      <c r="B1271" s="98"/>
      <c r="C1271" s="30"/>
      <c r="D1271" s="2"/>
      <c r="E1271" s="3"/>
      <c r="F1271" s="4"/>
      <c r="G1271" s="2"/>
      <c r="H1271" s="167"/>
      <c r="I1271" s="167"/>
      <c r="J1271" s="168"/>
      <c r="K1271" s="25"/>
    </row>
    <row r="1272" spans="1:11" s="102" customFormat="1">
      <c r="A1272" s="30"/>
      <c r="B1272" s="98"/>
      <c r="C1272" s="30"/>
      <c r="D1272" s="2"/>
      <c r="E1272" s="3"/>
      <c r="F1272" s="4"/>
      <c r="G1272" s="2"/>
      <c r="H1272" s="167"/>
      <c r="I1272" s="167"/>
      <c r="J1272" s="168"/>
      <c r="K1272" s="25"/>
    </row>
    <row r="1273" spans="1:11" s="102" customFormat="1">
      <c r="A1273" s="30"/>
      <c r="B1273" s="98"/>
      <c r="C1273" s="30"/>
      <c r="D1273" s="2"/>
      <c r="E1273" s="3"/>
      <c r="F1273" s="4"/>
      <c r="G1273" s="2"/>
      <c r="H1273" s="167"/>
      <c r="I1273" s="167"/>
      <c r="J1273" s="168"/>
      <c r="K1273" s="25"/>
    </row>
    <row r="1274" spans="1:11" s="102" customFormat="1">
      <c r="A1274" s="30"/>
      <c r="B1274" s="98"/>
      <c r="C1274" s="30"/>
      <c r="D1274" s="2"/>
      <c r="E1274" s="3"/>
      <c r="F1274" s="4"/>
      <c r="G1274" s="2"/>
      <c r="H1274" s="167"/>
      <c r="I1274" s="167"/>
      <c r="J1274" s="168"/>
      <c r="K1274" s="25"/>
    </row>
    <row r="1275" spans="1:11" s="102" customFormat="1">
      <c r="A1275" s="30"/>
      <c r="B1275" s="98"/>
      <c r="C1275" s="30"/>
      <c r="D1275" s="2"/>
      <c r="E1275" s="3"/>
      <c r="F1275" s="4"/>
      <c r="G1275" s="2"/>
      <c r="H1275" s="167"/>
      <c r="I1275" s="167"/>
      <c r="J1275" s="168"/>
      <c r="K1275" s="25"/>
    </row>
    <row r="1276" spans="1:11" s="102" customFormat="1">
      <c r="A1276" s="30"/>
      <c r="B1276" s="98"/>
      <c r="C1276" s="30"/>
      <c r="D1276" s="2"/>
      <c r="E1276" s="3"/>
      <c r="F1276" s="4"/>
      <c r="G1276" s="2"/>
      <c r="H1276" s="167"/>
      <c r="I1276" s="167"/>
      <c r="J1276" s="168"/>
      <c r="K1276" s="25"/>
    </row>
    <row r="1277" spans="1:11" s="102" customFormat="1">
      <c r="A1277" s="30"/>
      <c r="B1277" s="98"/>
      <c r="C1277" s="30"/>
      <c r="D1277" s="2"/>
      <c r="E1277" s="3"/>
      <c r="F1277" s="4"/>
      <c r="G1277" s="2"/>
      <c r="H1277" s="167"/>
      <c r="I1277" s="167"/>
      <c r="J1277" s="168"/>
      <c r="K1277" s="25"/>
    </row>
    <row r="1278" spans="1:11" s="102" customFormat="1">
      <c r="A1278" s="30"/>
      <c r="B1278" s="98"/>
      <c r="C1278" s="30"/>
      <c r="D1278" s="2"/>
      <c r="E1278" s="3"/>
      <c r="F1278" s="4"/>
      <c r="G1278" s="2"/>
      <c r="H1278" s="167"/>
      <c r="I1278" s="167"/>
      <c r="J1278" s="168"/>
      <c r="K1278" s="25"/>
    </row>
    <row r="1279" spans="1:11" s="102" customFormat="1">
      <c r="A1279" s="30"/>
      <c r="B1279" s="98"/>
      <c r="C1279" s="30"/>
      <c r="D1279" s="2"/>
      <c r="E1279" s="3"/>
      <c r="F1279" s="4"/>
      <c r="G1279" s="2"/>
      <c r="H1279" s="167"/>
      <c r="I1279" s="167"/>
      <c r="J1279" s="168"/>
      <c r="K1279" s="25"/>
    </row>
    <row r="1280" spans="1:11" s="102" customFormat="1">
      <c r="A1280" s="30"/>
      <c r="B1280" s="98"/>
      <c r="C1280" s="30"/>
      <c r="D1280" s="2"/>
      <c r="E1280" s="3"/>
      <c r="F1280" s="4"/>
      <c r="G1280" s="2"/>
      <c r="H1280" s="167"/>
      <c r="I1280" s="167"/>
      <c r="J1280" s="168"/>
      <c r="K1280" s="25"/>
    </row>
    <row r="1281" spans="1:11" s="102" customFormat="1">
      <c r="A1281" s="30"/>
      <c r="B1281" s="98"/>
      <c r="C1281" s="30"/>
      <c r="D1281" s="2"/>
      <c r="E1281" s="3"/>
      <c r="F1281" s="4"/>
      <c r="G1281" s="2"/>
      <c r="H1281" s="167"/>
      <c r="I1281" s="167"/>
      <c r="J1281" s="168"/>
      <c r="K1281" s="25"/>
    </row>
    <row r="1282" spans="1:11" s="102" customFormat="1">
      <c r="A1282" s="30"/>
      <c r="B1282" s="98"/>
      <c r="C1282" s="30"/>
      <c r="D1282" s="2"/>
      <c r="E1282" s="3"/>
      <c r="F1282" s="4"/>
      <c r="G1282" s="2"/>
      <c r="H1282" s="167"/>
      <c r="I1282" s="167"/>
      <c r="J1282" s="168"/>
      <c r="K1282" s="25"/>
    </row>
    <row r="1283" spans="1:11" s="102" customFormat="1">
      <c r="A1283" s="30"/>
      <c r="B1283" s="98"/>
      <c r="C1283" s="30"/>
      <c r="D1283" s="2"/>
      <c r="E1283" s="3"/>
      <c r="F1283" s="4"/>
      <c r="G1283" s="2"/>
      <c r="H1283" s="167"/>
      <c r="I1283" s="167"/>
      <c r="J1283" s="168"/>
      <c r="K1283" s="25"/>
    </row>
    <row r="1284" spans="1:11" s="102" customFormat="1">
      <c r="A1284" s="30"/>
      <c r="B1284" s="98"/>
      <c r="C1284" s="30"/>
      <c r="D1284" s="2"/>
      <c r="E1284" s="3"/>
      <c r="F1284" s="4"/>
      <c r="G1284" s="2"/>
      <c r="H1284" s="167"/>
      <c r="I1284" s="167"/>
      <c r="J1284" s="168"/>
      <c r="K1284" s="25"/>
    </row>
    <row r="1285" spans="1:11" s="102" customFormat="1">
      <c r="A1285" s="30"/>
      <c r="B1285" s="98"/>
      <c r="C1285" s="30"/>
      <c r="D1285" s="2"/>
      <c r="E1285" s="3"/>
      <c r="F1285" s="4"/>
      <c r="G1285" s="2"/>
      <c r="H1285" s="167"/>
      <c r="I1285" s="167"/>
      <c r="J1285" s="168"/>
      <c r="K1285" s="25"/>
    </row>
    <row r="1286" spans="1:11" s="102" customFormat="1">
      <c r="A1286" s="30"/>
      <c r="B1286" s="98"/>
      <c r="C1286" s="30"/>
      <c r="D1286" s="2"/>
      <c r="E1286" s="3"/>
      <c r="F1286" s="4"/>
      <c r="G1286" s="2"/>
      <c r="H1286" s="167"/>
      <c r="I1286" s="167"/>
      <c r="J1286" s="168"/>
      <c r="K1286" s="25"/>
    </row>
    <row r="1287" spans="1:11" s="102" customFormat="1">
      <c r="A1287" s="30"/>
      <c r="B1287" s="98"/>
      <c r="C1287" s="30"/>
      <c r="D1287" s="2"/>
      <c r="E1287" s="3"/>
      <c r="F1287" s="4"/>
      <c r="G1287" s="2"/>
      <c r="H1287" s="167"/>
      <c r="I1287" s="167"/>
      <c r="J1287" s="168"/>
      <c r="K1287" s="25"/>
    </row>
    <row r="1288" spans="1:11" s="102" customFormat="1">
      <c r="A1288" s="30"/>
      <c r="B1288" s="98"/>
      <c r="C1288" s="30"/>
      <c r="D1288" s="2"/>
      <c r="E1288" s="3"/>
      <c r="F1288" s="4"/>
      <c r="G1288" s="2"/>
      <c r="H1288" s="167"/>
      <c r="I1288" s="167"/>
      <c r="J1288" s="168"/>
      <c r="K1288" s="25"/>
    </row>
    <row r="1289" spans="1:11" s="102" customFormat="1">
      <c r="A1289" s="30"/>
      <c r="B1289" s="98"/>
      <c r="C1289" s="30"/>
      <c r="D1289" s="2"/>
      <c r="E1289" s="3"/>
      <c r="F1289" s="4"/>
      <c r="G1289" s="2"/>
      <c r="H1289" s="167"/>
      <c r="I1289" s="167"/>
      <c r="J1289" s="168"/>
      <c r="K1289" s="25"/>
    </row>
    <row r="1290" spans="1:11" s="102" customFormat="1">
      <c r="A1290" s="30"/>
      <c r="B1290" s="98"/>
      <c r="C1290" s="30"/>
      <c r="D1290" s="2"/>
      <c r="E1290" s="3"/>
      <c r="F1290" s="4"/>
      <c r="G1290" s="2"/>
      <c r="H1290" s="167"/>
      <c r="I1290" s="167"/>
      <c r="J1290" s="168"/>
      <c r="K1290" s="25"/>
    </row>
    <row r="1291" spans="1:11" s="102" customFormat="1">
      <c r="A1291" s="30"/>
      <c r="B1291" s="98"/>
      <c r="C1291" s="30"/>
      <c r="D1291" s="2"/>
      <c r="E1291" s="3"/>
      <c r="F1291" s="4"/>
      <c r="G1291" s="2"/>
      <c r="H1291" s="167"/>
      <c r="I1291" s="167"/>
      <c r="J1291" s="168"/>
      <c r="K1291" s="25"/>
    </row>
    <row r="1292" spans="1:11" s="102" customFormat="1">
      <c r="A1292" s="30"/>
      <c r="B1292" s="98"/>
      <c r="C1292" s="30"/>
      <c r="D1292" s="2"/>
      <c r="E1292" s="3"/>
      <c r="F1292" s="4"/>
      <c r="G1292" s="2"/>
      <c r="H1292" s="167"/>
      <c r="I1292" s="167"/>
      <c r="J1292" s="168"/>
      <c r="K1292" s="25"/>
    </row>
    <row r="1293" spans="1:11" s="102" customFormat="1">
      <c r="A1293" s="30"/>
      <c r="B1293" s="98"/>
      <c r="C1293" s="30"/>
      <c r="D1293" s="2"/>
      <c r="E1293" s="3"/>
      <c r="F1293" s="4"/>
      <c r="G1293" s="2"/>
      <c r="H1293" s="167"/>
      <c r="I1293" s="167"/>
      <c r="J1293" s="168"/>
      <c r="K1293" s="25"/>
    </row>
    <row r="1294" spans="1:11" s="102" customFormat="1">
      <c r="A1294" s="30"/>
      <c r="B1294" s="98"/>
      <c r="C1294" s="30"/>
      <c r="D1294" s="2"/>
      <c r="E1294" s="3"/>
      <c r="F1294" s="4"/>
      <c r="G1294" s="2"/>
      <c r="H1294" s="167"/>
      <c r="I1294" s="167"/>
      <c r="J1294" s="168"/>
      <c r="K1294" s="25"/>
    </row>
    <row r="1295" spans="1:11" s="102" customFormat="1">
      <c r="A1295" s="30"/>
      <c r="B1295" s="98"/>
      <c r="C1295" s="30"/>
      <c r="D1295" s="2"/>
      <c r="E1295" s="3"/>
      <c r="F1295" s="4"/>
      <c r="G1295" s="2"/>
      <c r="H1295" s="167"/>
      <c r="I1295" s="167"/>
      <c r="J1295" s="168"/>
      <c r="K1295" s="25"/>
    </row>
    <row r="1296" spans="1:11" s="102" customFormat="1">
      <c r="A1296" s="30"/>
      <c r="B1296" s="98"/>
      <c r="C1296" s="30"/>
      <c r="D1296" s="2"/>
      <c r="E1296" s="3"/>
      <c r="F1296" s="4"/>
      <c r="G1296" s="2"/>
      <c r="H1296" s="167"/>
      <c r="I1296" s="167"/>
      <c r="J1296" s="168"/>
      <c r="K1296" s="25"/>
    </row>
    <row r="1297" spans="1:11" s="102" customFormat="1">
      <c r="A1297" s="30"/>
      <c r="B1297" s="98"/>
      <c r="C1297" s="30"/>
      <c r="D1297" s="2"/>
      <c r="E1297" s="3"/>
      <c r="F1297" s="4"/>
      <c r="G1297" s="2"/>
      <c r="H1297" s="167"/>
      <c r="I1297" s="167"/>
      <c r="J1297" s="168"/>
      <c r="K1297" s="25"/>
    </row>
    <row r="1298" spans="1:11" s="102" customFormat="1">
      <c r="A1298" s="30"/>
      <c r="B1298" s="98"/>
      <c r="C1298" s="30"/>
      <c r="D1298" s="2"/>
      <c r="E1298" s="3"/>
      <c r="F1298" s="4"/>
      <c r="G1298" s="2"/>
      <c r="H1298" s="167"/>
      <c r="I1298" s="167"/>
      <c r="J1298" s="168"/>
      <c r="K1298" s="25"/>
    </row>
    <row r="1299" spans="1:11" s="102" customFormat="1">
      <c r="A1299" s="30"/>
      <c r="B1299" s="98"/>
      <c r="C1299" s="30"/>
      <c r="D1299" s="2"/>
      <c r="E1299" s="3"/>
      <c r="F1299" s="4"/>
      <c r="G1299" s="2"/>
      <c r="H1299" s="167"/>
      <c r="I1299" s="167"/>
      <c r="J1299" s="168"/>
      <c r="K1299" s="25"/>
    </row>
    <row r="1300" spans="1:11" s="102" customFormat="1">
      <c r="A1300" s="30"/>
      <c r="B1300" s="98"/>
      <c r="C1300" s="30"/>
      <c r="D1300" s="2"/>
      <c r="E1300" s="3"/>
      <c r="F1300" s="4"/>
      <c r="G1300" s="2"/>
      <c r="H1300" s="167"/>
      <c r="I1300" s="167"/>
      <c r="J1300" s="168"/>
      <c r="K1300" s="25"/>
    </row>
    <row r="1301" spans="1:11" s="102" customFormat="1">
      <c r="A1301" s="30"/>
      <c r="B1301" s="98"/>
      <c r="C1301" s="30"/>
      <c r="D1301" s="2"/>
      <c r="E1301" s="3"/>
      <c r="F1301" s="4"/>
      <c r="G1301" s="2"/>
      <c r="H1301" s="167"/>
      <c r="I1301" s="167"/>
      <c r="J1301" s="168"/>
      <c r="K1301" s="25"/>
    </row>
    <row r="1302" spans="1:11" s="102" customFormat="1">
      <c r="A1302" s="30"/>
      <c r="B1302" s="98"/>
      <c r="C1302" s="30"/>
      <c r="D1302" s="2"/>
      <c r="E1302" s="3"/>
      <c r="F1302" s="4"/>
      <c r="G1302" s="2"/>
      <c r="H1302" s="167"/>
      <c r="I1302" s="167"/>
      <c r="J1302" s="168"/>
      <c r="K1302" s="25"/>
    </row>
    <row r="1303" spans="1:11" s="102" customFormat="1">
      <c r="A1303" s="30"/>
      <c r="B1303" s="98"/>
      <c r="C1303" s="30"/>
      <c r="D1303" s="2"/>
      <c r="E1303" s="3"/>
      <c r="F1303" s="4"/>
      <c r="G1303" s="2"/>
      <c r="H1303" s="167"/>
      <c r="I1303" s="167"/>
      <c r="J1303" s="168"/>
      <c r="K1303" s="25"/>
    </row>
    <row r="1304" spans="1:11" s="102" customFormat="1">
      <c r="A1304" s="30"/>
      <c r="B1304" s="98"/>
      <c r="C1304" s="30"/>
      <c r="D1304" s="2"/>
      <c r="E1304" s="3"/>
      <c r="F1304" s="4"/>
      <c r="G1304" s="2"/>
      <c r="H1304" s="167"/>
      <c r="I1304" s="167"/>
      <c r="J1304" s="168"/>
      <c r="K1304" s="25"/>
    </row>
    <row r="1305" spans="1:11" s="102" customFormat="1">
      <c r="A1305" s="30"/>
      <c r="B1305" s="98"/>
      <c r="C1305" s="30"/>
      <c r="D1305" s="2"/>
      <c r="E1305" s="3"/>
      <c r="F1305" s="4"/>
      <c r="G1305" s="2"/>
      <c r="H1305" s="167"/>
      <c r="I1305" s="167"/>
      <c r="J1305" s="168"/>
      <c r="K1305" s="25"/>
    </row>
    <row r="1306" spans="1:11" s="102" customFormat="1">
      <c r="A1306" s="30"/>
      <c r="B1306" s="98"/>
      <c r="C1306" s="30"/>
      <c r="D1306" s="2"/>
      <c r="E1306" s="3"/>
      <c r="F1306" s="4"/>
      <c r="G1306" s="2"/>
      <c r="H1306" s="167"/>
      <c r="I1306" s="167"/>
      <c r="J1306" s="168"/>
      <c r="K1306" s="25"/>
    </row>
    <row r="1307" spans="1:11" s="102" customFormat="1">
      <c r="A1307" s="30"/>
      <c r="B1307" s="98"/>
      <c r="C1307" s="30"/>
      <c r="D1307" s="2"/>
      <c r="E1307" s="3"/>
      <c r="F1307" s="4"/>
      <c r="G1307" s="2"/>
      <c r="H1307" s="167"/>
      <c r="I1307" s="167"/>
      <c r="J1307" s="168"/>
      <c r="K1307" s="25"/>
    </row>
    <row r="1308" spans="1:11" s="102" customFormat="1">
      <c r="A1308" s="30"/>
      <c r="B1308" s="98"/>
      <c r="C1308" s="30"/>
      <c r="D1308" s="2"/>
      <c r="E1308" s="3"/>
      <c r="F1308" s="4"/>
      <c r="G1308" s="2"/>
      <c r="H1308" s="167"/>
      <c r="I1308" s="167"/>
      <c r="J1308" s="168"/>
      <c r="K1308" s="25"/>
    </row>
    <row r="1309" spans="1:11" s="102" customFormat="1">
      <c r="A1309" s="30"/>
      <c r="B1309" s="98"/>
      <c r="C1309" s="30"/>
      <c r="D1309" s="2"/>
      <c r="E1309" s="3"/>
      <c r="F1309" s="4"/>
      <c r="G1309" s="2"/>
      <c r="H1309" s="167"/>
      <c r="I1309" s="167"/>
      <c r="J1309" s="168"/>
      <c r="K1309" s="25"/>
    </row>
    <row r="1310" spans="1:11" s="102" customFormat="1">
      <c r="A1310" s="30"/>
      <c r="B1310" s="98"/>
      <c r="C1310" s="30"/>
      <c r="D1310" s="2"/>
      <c r="E1310" s="3"/>
      <c r="F1310" s="4"/>
      <c r="G1310" s="2"/>
      <c r="H1310" s="167"/>
      <c r="I1310" s="167"/>
      <c r="J1310" s="168"/>
      <c r="K1310" s="25"/>
    </row>
    <row r="1311" spans="1:11" s="102" customFormat="1">
      <c r="A1311" s="30"/>
      <c r="B1311" s="98"/>
      <c r="C1311" s="30"/>
      <c r="D1311" s="2"/>
      <c r="E1311" s="3"/>
      <c r="F1311" s="4"/>
      <c r="G1311" s="2"/>
      <c r="H1311" s="167"/>
      <c r="I1311" s="167"/>
      <c r="J1311" s="168"/>
      <c r="K1311" s="25"/>
    </row>
    <row r="1312" spans="1:11" s="102" customFormat="1">
      <c r="A1312" s="30"/>
      <c r="B1312" s="98"/>
      <c r="C1312" s="30"/>
      <c r="D1312" s="2"/>
      <c r="E1312" s="3"/>
      <c r="F1312" s="4"/>
      <c r="G1312" s="2"/>
      <c r="H1312" s="167"/>
      <c r="I1312" s="167"/>
      <c r="J1312" s="168"/>
      <c r="K1312" s="25"/>
    </row>
    <row r="1313" spans="1:11" s="102" customFormat="1">
      <c r="A1313" s="30"/>
      <c r="B1313" s="98"/>
      <c r="C1313" s="30"/>
      <c r="D1313" s="2"/>
      <c r="E1313" s="3"/>
      <c r="F1313" s="4"/>
      <c r="G1313" s="2"/>
      <c r="H1313" s="167"/>
      <c r="I1313" s="167"/>
      <c r="J1313" s="168"/>
      <c r="K1313" s="25"/>
    </row>
    <row r="1314" spans="1:11" s="102" customFormat="1">
      <c r="A1314" s="30"/>
      <c r="B1314" s="98"/>
      <c r="C1314" s="30"/>
      <c r="D1314" s="2"/>
      <c r="E1314" s="3"/>
      <c r="F1314" s="4"/>
      <c r="G1314" s="2"/>
      <c r="H1314" s="167"/>
      <c r="I1314" s="167"/>
      <c r="J1314" s="168"/>
      <c r="K1314" s="25"/>
    </row>
    <row r="1315" spans="1:11" s="102" customFormat="1">
      <c r="A1315" s="30"/>
      <c r="B1315" s="98"/>
      <c r="C1315" s="30"/>
      <c r="D1315" s="2"/>
      <c r="E1315" s="3"/>
      <c r="F1315" s="4"/>
      <c r="G1315" s="2"/>
      <c r="H1315" s="167"/>
      <c r="I1315" s="167"/>
      <c r="J1315" s="168"/>
      <c r="K1315" s="25"/>
    </row>
    <row r="1316" spans="1:11" s="102" customFormat="1">
      <c r="A1316" s="30"/>
      <c r="B1316" s="98"/>
      <c r="C1316" s="30"/>
      <c r="D1316" s="2"/>
      <c r="E1316" s="3"/>
      <c r="F1316" s="4"/>
      <c r="G1316" s="2"/>
      <c r="H1316" s="167"/>
      <c r="I1316" s="167"/>
      <c r="J1316" s="168"/>
      <c r="K1316" s="25"/>
    </row>
    <row r="1317" spans="1:11" s="102" customFormat="1">
      <c r="A1317" s="30"/>
      <c r="B1317" s="98"/>
      <c r="C1317" s="30"/>
      <c r="D1317" s="2"/>
      <c r="E1317" s="3"/>
      <c r="F1317" s="4"/>
      <c r="G1317" s="2"/>
      <c r="H1317" s="167"/>
      <c r="I1317" s="167"/>
      <c r="J1317" s="168"/>
      <c r="K1317" s="25"/>
    </row>
    <row r="1318" spans="1:11" s="102" customFormat="1">
      <c r="A1318" s="30"/>
      <c r="B1318" s="98"/>
      <c r="C1318" s="30"/>
      <c r="D1318" s="2"/>
      <c r="E1318" s="3"/>
      <c r="F1318" s="4"/>
      <c r="G1318" s="2"/>
      <c r="H1318" s="167"/>
      <c r="I1318" s="167"/>
      <c r="J1318" s="168"/>
      <c r="K1318" s="25"/>
    </row>
    <row r="1319" spans="1:11" s="102" customFormat="1">
      <c r="A1319" s="30"/>
      <c r="B1319" s="98"/>
      <c r="C1319" s="30"/>
      <c r="D1319" s="2"/>
      <c r="E1319" s="3"/>
      <c r="F1319" s="4"/>
      <c r="G1319" s="2"/>
      <c r="H1319" s="167"/>
      <c r="I1319" s="167"/>
      <c r="J1319" s="168"/>
      <c r="K1319" s="25"/>
    </row>
    <row r="1320" spans="1:11" s="102" customFormat="1">
      <c r="A1320" s="30"/>
      <c r="B1320" s="98"/>
      <c r="C1320" s="30"/>
      <c r="D1320" s="2"/>
      <c r="E1320" s="3"/>
      <c r="F1320" s="4"/>
      <c r="G1320" s="2"/>
      <c r="H1320" s="167"/>
      <c r="I1320" s="167"/>
      <c r="J1320" s="168"/>
      <c r="K1320" s="25"/>
    </row>
    <row r="1321" spans="1:11" s="102" customFormat="1">
      <c r="A1321" s="30"/>
      <c r="B1321" s="98"/>
      <c r="C1321" s="30"/>
      <c r="D1321" s="2"/>
      <c r="E1321" s="3"/>
      <c r="F1321" s="4"/>
      <c r="G1321" s="2"/>
      <c r="H1321" s="167"/>
      <c r="I1321" s="167"/>
      <c r="J1321" s="168"/>
      <c r="K1321" s="25"/>
    </row>
    <row r="1322" spans="1:11" s="102" customFormat="1">
      <c r="A1322" s="30"/>
      <c r="B1322" s="98"/>
      <c r="C1322" s="30"/>
      <c r="D1322" s="2"/>
      <c r="E1322" s="3"/>
      <c r="F1322" s="4"/>
      <c r="G1322" s="2"/>
      <c r="H1322" s="167"/>
      <c r="I1322" s="167"/>
      <c r="J1322" s="168"/>
      <c r="K1322" s="25"/>
    </row>
    <row r="1323" spans="1:11" s="102" customFormat="1">
      <c r="A1323" s="30"/>
      <c r="B1323" s="98"/>
      <c r="C1323" s="30"/>
      <c r="D1323" s="2"/>
      <c r="E1323" s="3"/>
      <c r="F1323" s="4"/>
      <c r="G1323" s="2"/>
      <c r="H1323" s="167"/>
      <c r="I1323" s="167"/>
      <c r="J1323" s="168"/>
      <c r="K1323" s="25"/>
    </row>
    <row r="1324" spans="1:11" s="102" customFormat="1">
      <c r="A1324" s="30"/>
      <c r="B1324" s="98"/>
      <c r="C1324" s="30"/>
      <c r="D1324" s="2"/>
      <c r="E1324" s="3"/>
      <c r="F1324" s="4"/>
      <c r="G1324" s="2"/>
      <c r="H1324" s="167"/>
      <c r="I1324" s="167"/>
      <c r="J1324" s="168"/>
      <c r="K1324" s="25"/>
    </row>
    <row r="1325" spans="1:11" s="102" customFormat="1">
      <c r="A1325" s="30"/>
      <c r="B1325" s="98"/>
      <c r="C1325" s="30"/>
      <c r="D1325" s="2"/>
      <c r="E1325" s="3"/>
      <c r="F1325" s="4"/>
      <c r="G1325" s="2"/>
      <c r="H1325" s="167"/>
      <c r="I1325" s="167"/>
      <c r="J1325" s="168"/>
      <c r="K1325" s="25"/>
    </row>
    <row r="1326" spans="1:11" s="102" customFormat="1">
      <c r="A1326" s="30"/>
      <c r="B1326" s="98"/>
      <c r="C1326" s="30"/>
      <c r="D1326" s="2"/>
      <c r="E1326" s="3"/>
      <c r="F1326" s="4"/>
      <c r="G1326" s="2"/>
      <c r="H1326" s="167"/>
      <c r="I1326" s="167"/>
      <c r="J1326" s="168"/>
      <c r="K1326" s="25"/>
    </row>
    <row r="1327" spans="1:11" s="102" customFormat="1">
      <c r="A1327" s="30"/>
      <c r="B1327" s="98"/>
      <c r="C1327" s="30"/>
      <c r="D1327" s="2"/>
      <c r="E1327" s="3"/>
      <c r="F1327" s="4"/>
      <c r="G1327" s="2"/>
      <c r="H1327" s="167"/>
      <c r="I1327" s="167"/>
      <c r="J1327" s="168"/>
      <c r="K1327" s="25"/>
    </row>
    <row r="1328" spans="1:11" s="102" customFormat="1">
      <c r="A1328" s="30"/>
      <c r="B1328" s="98"/>
      <c r="C1328" s="30"/>
      <c r="D1328" s="2"/>
      <c r="E1328" s="3"/>
      <c r="F1328" s="4"/>
      <c r="G1328" s="2"/>
      <c r="H1328" s="167"/>
      <c r="I1328" s="167"/>
      <c r="J1328" s="168"/>
      <c r="K1328" s="25"/>
    </row>
    <row r="1329" spans="1:11" s="102" customFormat="1">
      <c r="A1329" s="30"/>
      <c r="B1329" s="98"/>
      <c r="C1329" s="30"/>
      <c r="D1329" s="2"/>
      <c r="E1329" s="3"/>
      <c r="F1329" s="4"/>
      <c r="G1329" s="2"/>
      <c r="H1329" s="167"/>
      <c r="I1329" s="167"/>
      <c r="J1329" s="168"/>
      <c r="K1329" s="25"/>
    </row>
    <row r="1330" spans="1:11" s="102" customFormat="1">
      <c r="A1330" s="30"/>
      <c r="B1330" s="98"/>
      <c r="C1330" s="30"/>
      <c r="D1330" s="2"/>
      <c r="E1330" s="3"/>
      <c r="F1330" s="4"/>
      <c r="G1330" s="2"/>
      <c r="H1330" s="167"/>
      <c r="I1330" s="167"/>
      <c r="J1330" s="168"/>
      <c r="K1330" s="25"/>
    </row>
    <row r="1331" spans="1:11" s="102" customFormat="1">
      <c r="A1331" s="30"/>
      <c r="B1331" s="98"/>
      <c r="C1331" s="30"/>
      <c r="D1331" s="2"/>
      <c r="E1331" s="3"/>
      <c r="F1331" s="4"/>
      <c r="G1331" s="2"/>
      <c r="H1331" s="167"/>
      <c r="I1331" s="167"/>
      <c r="J1331" s="168"/>
      <c r="K1331" s="25"/>
    </row>
    <row r="1332" spans="1:11" s="102" customFormat="1">
      <c r="A1332" s="30"/>
      <c r="B1332" s="98"/>
      <c r="C1332" s="30"/>
      <c r="D1332" s="2"/>
      <c r="E1332" s="3"/>
      <c r="F1332" s="4"/>
      <c r="G1332" s="2"/>
      <c r="H1332" s="167"/>
      <c r="I1332" s="167"/>
      <c r="J1332" s="168"/>
      <c r="K1332" s="25"/>
    </row>
    <row r="1333" spans="1:11" s="102" customFormat="1">
      <c r="A1333" s="30"/>
      <c r="B1333" s="98"/>
      <c r="C1333" s="30"/>
      <c r="D1333" s="2"/>
      <c r="E1333" s="3"/>
      <c r="F1333" s="4"/>
      <c r="G1333" s="2"/>
      <c r="H1333" s="167"/>
      <c r="I1333" s="167"/>
      <c r="J1333" s="168"/>
      <c r="K1333" s="25"/>
    </row>
    <row r="1334" spans="1:11" s="102" customFormat="1">
      <c r="A1334" s="30"/>
      <c r="B1334" s="98"/>
      <c r="C1334" s="30"/>
      <c r="D1334" s="2"/>
      <c r="E1334" s="3"/>
      <c r="F1334" s="4"/>
      <c r="G1334" s="2"/>
      <c r="H1334" s="167"/>
      <c r="I1334" s="167"/>
      <c r="J1334" s="168"/>
      <c r="K1334" s="25"/>
    </row>
    <row r="1335" spans="1:11" s="102" customFormat="1">
      <c r="A1335" s="30"/>
      <c r="B1335" s="98"/>
      <c r="C1335" s="30"/>
      <c r="D1335" s="2"/>
      <c r="E1335" s="3"/>
      <c r="F1335" s="4"/>
      <c r="G1335" s="2"/>
      <c r="H1335" s="167"/>
      <c r="I1335" s="167"/>
      <c r="J1335" s="168"/>
      <c r="K1335" s="25"/>
    </row>
    <row r="1336" spans="1:11" s="102" customFormat="1">
      <c r="A1336" s="30"/>
      <c r="B1336" s="98"/>
      <c r="C1336" s="30"/>
      <c r="D1336" s="2"/>
      <c r="E1336" s="3"/>
      <c r="F1336" s="4"/>
      <c r="G1336" s="2"/>
      <c r="H1336" s="167"/>
      <c r="I1336" s="167"/>
      <c r="J1336" s="168"/>
      <c r="K1336" s="25"/>
    </row>
    <row r="1337" spans="1:11" s="102" customFormat="1">
      <c r="A1337" s="30"/>
      <c r="B1337" s="98"/>
      <c r="C1337" s="30"/>
      <c r="D1337" s="2"/>
      <c r="E1337" s="3"/>
      <c r="F1337" s="4"/>
      <c r="G1337" s="2"/>
      <c r="H1337" s="167"/>
      <c r="I1337" s="167"/>
      <c r="J1337" s="168"/>
      <c r="K1337" s="25"/>
    </row>
    <row r="1338" spans="1:11" s="102" customFormat="1">
      <c r="A1338" s="30"/>
      <c r="B1338" s="98"/>
      <c r="C1338" s="30"/>
      <c r="D1338" s="2"/>
      <c r="E1338" s="3"/>
      <c r="F1338" s="4"/>
      <c r="G1338" s="2"/>
      <c r="H1338" s="167"/>
      <c r="I1338" s="167"/>
      <c r="J1338" s="168"/>
      <c r="K1338" s="25"/>
    </row>
    <row r="1339" spans="1:11" s="102" customFormat="1">
      <c r="A1339" s="30"/>
      <c r="B1339" s="98"/>
      <c r="C1339" s="30"/>
      <c r="D1339" s="2"/>
      <c r="E1339" s="3"/>
      <c r="F1339" s="4"/>
      <c r="G1339" s="2"/>
      <c r="H1339" s="167"/>
      <c r="I1339" s="167"/>
      <c r="J1339" s="168"/>
      <c r="K1339" s="25"/>
    </row>
    <row r="1340" spans="1:11" s="102" customFormat="1">
      <c r="A1340" s="30"/>
      <c r="B1340" s="98"/>
      <c r="C1340" s="30"/>
      <c r="D1340" s="2"/>
      <c r="E1340" s="3"/>
      <c r="F1340" s="4"/>
      <c r="G1340" s="2"/>
      <c r="H1340" s="167"/>
      <c r="I1340" s="167"/>
      <c r="J1340" s="168"/>
      <c r="K1340" s="25"/>
    </row>
    <row r="1341" spans="1:11" s="102" customFormat="1">
      <c r="A1341" s="30"/>
      <c r="B1341" s="98"/>
      <c r="C1341" s="30"/>
      <c r="D1341" s="2"/>
      <c r="E1341" s="3"/>
      <c r="F1341" s="4"/>
      <c r="G1341" s="2"/>
      <c r="H1341" s="167"/>
      <c r="I1341" s="167"/>
      <c r="J1341" s="168"/>
      <c r="K1341" s="25"/>
    </row>
    <row r="1342" spans="1:11" s="102" customFormat="1">
      <c r="A1342" s="30"/>
      <c r="B1342" s="98"/>
      <c r="C1342" s="30"/>
      <c r="D1342" s="2"/>
      <c r="E1342" s="3"/>
      <c r="F1342" s="4"/>
      <c r="G1342" s="2"/>
      <c r="H1342" s="167"/>
      <c r="I1342" s="167"/>
      <c r="J1342" s="168"/>
      <c r="K1342" s="25"/>
    </row>
    <row r="1343" spans="1:11" s="102" customFormat="1">
      <c r="A1343" s="30"/>
      <c r="B1343" s="98"/>
      <c r="C1343" s="30"/>
      <c r="D1343" s="2"/>
      <c r="E1343" s="3"/>
      <c r="F1343" s="4"/>
      <c r="G1343" s="2"/>
      <c r="H1343" s="167"/>
      <c r="I1343" s="167"/>
      <c r="J1343" s="168"/>
      <c r="K1343" s="25"/>
    </row>
    <row r="1344" spans="1:11" s="102" customFormat="1">
      <c r="A1344" s="30"/>
      <c r="B1344" s="98"/>
      <c r="C1344" s="30"/>
      <c r="D1344" s="2"/>
      <c r="E1344" s="3"/>
      <c r="F1344" s="4"/>
      <c r="G1344" s="2"/>
      <c r="H1344" s="167"/>
      <c r="I1344" s="167"/>
      <c r="J1344" s="168"/>
      <c r="K1344" s="25"/>
    </row>
    <row r="1345" spans="1:11" s="102" customFormat="1">
      <c r="A1345" s="30"/>
      <c r="B1345" s="98"/>
      <c r="C1345" s="30"/>
      <c r="D1345" s="2"/>
      <c r="E1345" s="3"/>
      <c r="F1345" s="4"/>
      <c r="G1345" s="2"/>
      <c r="H1345" s="167"/>
      <c r="I1345" s="167"/>
      <c r="J1345" s="168"/>
      <c r="K1345" s="25"/>
    </row>
    <row r="1346" spans="1:11" s="102" customFormat="1">
      <c r="A1346" s="30"/>
      <c r="B1346" s="98"/>
      <c r="C1346" s="30"/>
      <c r="D1346" s="2"/>
      <c r="E1346" s="3"/>
      <c r="F1346" s="4"/>
      <c r="G1346" s="2"/>
      <c r="H1346" s="167"/>
      <c r="I1346" s="167"/>
      <c r="J1346" s="168"/>
      <c r="K1346" s="25"/>
    </row>
    <row r="1347" spans="1:11" s="102" customFormat="1">
      <c r="A1347" s="30"/>
      <c r="B1347" s="98"/>
      <c r="C1347" s="30"/>
      <c r="D1347" s="2"/>
      <c r="E1347" s="3"/>
      <c r="F1347" s="4"/>
      <c r="G1347" s="2"/>
      <c r="H1347" s="167"/>
      <c r="I1347" s="167"/>
      <c r="J1347" s="168"/>
      <c r="K1347" s="25"/>
    </row>
    <row r="1348" spans="1:11" s="102" customFormat="1">
      <c r="A1348" s="30"/>
      <c r="B1348" s="98"/>
      <c r="C1348" s="30"/>
      <c r="D1348" s="2"/>
      <c r="E1348" s="3"/>
      <c r="F1348" s="4"/>
      <c r="G1348" s="2"/>
      <c r="H1348" s="167"/>
      <c r="I1348" s="167"/>
      <c r="J1348" s="168"/>
      <c r="K1348" s="25"/>
    </row>
    <row r="1349" spans="1:11" s="102" customFormat="1">
      <c r="A1349" s="30"/>
      <c r="B1349" s="98"/>
      <c r="C1349" s="30"/>
      <c r="D1349" s="2"/>
      <c r="E1349" s="3"/>
      <c r="F1349" s="4"/>
      <c r="G1349" s="2"/>
      <c r="H1349" s="167"/>
      <c r="I1349" s="167"/>
      <c r="J1349" s="168"/>
      <c r="K1349" s="25"/>
    </row>
    <row r="1350" spans="1:11" s="102" customFormat="1">
      <c r="A1350" s="30"/>
      <c r="B1350" s="98"/>
      <c r="C1350" s="30"/>
      <c r="D1350" s="2"/>
      <c r="E1350" s="3"/>
      <c r="F1350" s="4"/>
      <c r="G1350" s="2"/>
      <c r="H1350" s="167"/>
      <c r="I1350" s="167"/>
      <c r="J1350" s="168"/>
      <c r="K1350" s="25"/>
    </row>
    <row r="1351" spans="1:11" s="102" customFormat="1">
      <c r="A1351" s="30"/>
      <c r="B1351" s="98"/>
      <c r="C1351" s="30"/>
      <c r="D1351" s="2"/>
      <c r="E1351" s="3"/>
      <c r="F1351" s="4"/>
      <c r="G1351" s="2"/>
      <c r="H1351" s="167"/>
      <c r="I1351" s="167"/>
      <c r="J1351" s="168"/>
      <c r="K1351" s="25"/>
    </row>
    <row r="1352" spans="1:11" s="102" customFormat="1">
      <c r="A1352" s="30"/>
      <c r="B1352" s="98"/>
      <c r="C1352" s="30"/>
      <c r="D1352" s="2"/>
      <c r="E1352" s="3"/>
      <c r="F1352" s="4"/>
      <c r="G1352" s="2"/>
      <c r="H1352" s="167"/>
      <c r="I1352" s="167"/>
      <c r="J1352" s="168"/>
      <c r="K1352" s="25"/>
    </row>
    <row r="1353" spans="1:11" s="102" customFormat="1">
      <c r="A1353" s="30"/>
      <c r="B1353" s="98"/>
      <c r="C1353" s="30"/>
      <c r="D1353" s="2"/>
      <c r="E1353" s="3"/>
      <c r="F1353" s="4"/>
      <c r="G1353" s="2"/>
      <c r="H1353" s="167"/>
      <c r="I1353" s="167"/>
      <c r="J1353" s="168"/>
      <c r="K1353" s="25"/>
    </row>
    <row r="1354" spans="1:11" s="102" customFormat="1">
      <c r="A1354" s="30"/>
      <c r="B1354" s="98"/>
      <c r="C1354" s="30"/>
      <c r="D1354" s="2"/>
      <c r="E1354" s="3"/>
      <c r="F1354" s="4"/>
      <c r="G1354" s="2"/>
      <c r="H1354" s="167"/>
      <c r="I1354" s="167"/>
      <c r="J1354" s="168"/>
      <c r="K1354" s="25"/>
    </row>
    <row r="1355" spans="1:11" s="102" customFormat="1">
      <c r="A1355" s="30"/>
      <c r="B1355" s="98"/>
      <c r="C1355" s="30"/>
      <c r="D1355" s="2"/>
      <c r="E1355" s="3"/>
      <c r="F1355" s="4"/>
      <c r="G1355" s="2"/>
      <c r="H1355" s="167"/>
      <c r="I1355" s="167"/>
      <c r="J1355" s="168"/>
      <c r="K1355" s="25"/>
    </row>
    <row r="1356" spans="1:11" s="102" customFormat="1">
      <c r="A1356" s="30"/>
      <c r="B1356" s="98"/>
      <c r="C1356" s="30"/>
      <c r="D1356" s="2"/>
      <c r="E1356" s="3"/>
      <c r="F1356" s="4"/>
      <c r="G1356" s="2"/>
      <c r="H1356" s="167"/>
      <c r="I1356" s="167"/>
      <c r="J1356" s="168"/>
      <c r="K1356" s="25"/>
    </row>
    <row r="1357" spans="1:11" s="102" customFormat="1">
      <c r="A1357" s="30"/>
      <c r="B1357" s="98"/>
      <c r="C1357" s="30"/>
      <c r="D1357" s="2"/>
      <c r="E1357" s="3"/>
      <c r="F1357" s="4"/>
      <c r="G1357" s="2"/>
      <c r="H1357" s="167"/>
      <c r="I1357" s="167"/>
      <c r="J1357" s="168"/>
      <c r="K1357" s="25"/>
    </row>
    <row r="1358" spans="1:11" s="102" customFormat="1">
      <c r="A1358" s="30"/>
      <c r="B1358" s="98"/>
      <c r="C1358" s="30"/>
      <c r="D1358" s="2"/>
      <c r="E1358" s="3"/>
      <c r="F1358" s="4"/>
      <c r="G1358" s="2"/>
      <c r="H1358" s="167"/>
      <c r="I1358" s="167"/>
      <c r="J1358" s="168"/>
      <c r="K1358" s="25"/>
    </row>
    <row r="1359" spans="1:11" s="102" customFormat="1">
      <c r="A1359" s="30"/>
      <c r="B1359" s="98"/>
      <c r="C1359" s="30"/>
      <c r="D1359" s="2"/>
      <c r="E1359" s="3"/>
      <c r="F1359" s="4"/>
      <c r="G1359" s="2"/>
      <c r="H1359" s="167"/>
      <c r="I1359" s="167"/>
      <c r="J1359" s="168"/>
      <c r="K1359" s="25"/>
    </row>
    <row r="1360" spans="1:11" s="102" customFormat="1">
      <c r="A1360" s="30"/>
      <c r="B1360" s="98"/>
      <c r="C1360" s="30"/>
      <c r="D1360" s="2"/>
      <c r="E1360" s="3"/>
      <c r="F1360" s="4"/>
      <c r="G1360" s="2"/>
      <c r="H1360" s="167"/>
      <c r="I1360" s="167"/>
      <c r="J1360" s="168"/>
      <c r="K1360" s="25"/>
    </row>
    <row r="1361" spans="1:11" s="102" customFormat="1">
      <c r="A1361" s="30"/>
      <c r="B1361" s="98"/>
      <c r="C1361" s="30"/>
      <c r="D1361" s="2"/>
      <c r="E1361" s="3"/>
      <c r="F1361" s="4"/>
      <c r="G1361" s="2"/>
      <c r="H1361" s="167"/>
      <c r="I1361" s="167"/>
      <c r="J1361" s="168"/>
      <c r="K1361" s="25"/>
    </row>
    <row r="1362" spans="1:11" s="102" customFormat="1">
      <c r="A1362" s="30"/>
      <c r="B1362" s="98"/>
      <c r="C1362" s="30"/>
      <c r="D1362" s="2"/>
      <c r="E1362" s="3"/>
      <c r="F1362" s="4"/>
      <c r="G1362" s="2"/>
      <c r="H1362" s="167"/>
      <c r="I1362" s="167"/>
      <c r="J1362" s="168"/>
      <c r="K1362" s="25"/>
    </row>
    <row r="1363" spans="1:11" s="102" customFormat="1">
      <c r="A1363" s="30"/>
      <c r="B1363" s="98"/>
      <c r="C1363" s="30"/>
      <c r="D1363" s="2"/>
      <c r="E1363" s="3"/>
      <c r="F1363" s="4"/>
      <c r="G1363" s="2"/>
      <c r="H1363" s="167"/>
      <c r="I1363" s="167"/>
      <c r="J1363" s="168"/>
      <c r="K1363" s="25"/>
    </row>
    <row r="1364" spans="1:11" s="102" customFormat="1">
      <c r="A1364" s="30"/>
      <c r="B1364" s="98"/>
      <c r="C1364" s="30"/>
      <c r="D1364" s="2"/>
      <c r="E1364" s="3"/>
      <c r="F1364" s="4"/>
      <c r="G1364" s="2"/>
      <c r="H1364" s="167"/>
      <c r="I1364" s="167"/>
      <c r="J1364" s="168"/>
      <c r="K1364" s="25"/>
    </row>
    <row r="1365" spans="1:11" s="102" customFormat="1">
      <c r="A1365" s="30"/>
      <c r="B1365" s="98"/>
      <c r="C1365" s="30"/>
      <c r="D1365" s="2"/>
      <c r="E1365" s="3"/>
      <c r="F1365" s="4"/>
      <c r="G1365" s="2"/>
      <c r="H1365" s="167"/>
      <c r="I1365" s="167"/>
      <c r="J1365" s="168"/>
      <c r="K1365" s="25"/>
    </row>
    <row r="1366" spans="1:11" s="102" customFormat="1">
      <c r="A1366" s="30"/>
      <c r="B1366" s="98"/>
      <c r="C1366" s="30"/>
      <c r="D1366" s="2"/>
      <c r="E1366" s="3"/>
      <c r="F1366" s="4"/>
      <c r="G1366" s="2"/>
      <c r="H1366" s="167"/>
      <c r="I1366" s="167"/>
      <c r="J1366" s="168"/>
      <c r="K1366" s="25"/>
    </row>
    <row r="1367" spans="1:11" s="102" customFormat="1">
      <c r="A1367" s="30"/>
      <c r="B1367" s="98"/>
      <c r="C1367" s="30"/>
      <c r="D1367" s="2"/>
      <c r="E1367" s="3"/>
      <c r="F1367" s="4"/>
      <c r="G1367" s="2"/>
      <c r="H1367" s="167"/>
      <c r="I1367" s="167"/>
      <c r="J1367" s="168"/>
      <c r="K1367" s="25"/>
    </row>
    <row r="1368" spans="1:11" s="102" customFormat="1">
      <c r="A1368" s="30"/>
      <c r="B1368" s="98"/>
      <c r="C1368" s="30"/>
      <c r="D1368" s="2"/>
      <c r="E1368" s="3"/>
      <c r="F1368" s="4"/>
      <c r="G1368" s="2"/>
      <c r="H1368" s="167"/>
      <c r="I1368" s="167"/>
      <c r="J1368" s="168"/>
      <c r="K1368" s="25"/>
    </row>
    <row r="1369" spans="1:11" s="102" customFormat="1">
      <c r="A1369" s="30"/>
      <c r="B1369" s="98"/>
      <c r="C1369" s="30"/>
      <c r="D1369" s="2"/>
      <c r="E1369" s="3"/>
      <c r="F1369" s="4"/>
      <c r="G1369" s="2"/>
      <c r="H1369" s="167"/>
      <c r="I1369" s="167"/>
      <c r="J1369" s="168"/>
      <c r="K1369" s="25"/>
    </row>
    <row r="1370" spans="1:11" s="102" customFormat="1">
      <c r="A1370" s="30"/>
      <c r="B1370" s="98"/>
      <c r="C1370" s="30"/>
      <c r="D1370" s="2"/>
      <c r="E1370" s="3"/>
      <c r="F1370" s="4"/>
      <c r="G1370" s="2"/>
      <c r="H1370" s="167"/>
      <c r="I1370" s="167"/>
      <c r="J1370" s="168"/>
      <c r="K1370" s="25"/>
    </row>
    <row r="1371" spans="1:11" s="102" customFormat="1">
      <c r="A1371" s="30"/>
      <c r="B1371" s="98"/>
      <c r="C1371" s="30"/>
      <c r="D1371" s="2"/>
      <c r="E1371" s="3"/>
      <c r="F1371" s="4"/>
      <c r="G1371" s="2"/>
      <c r="H1371" s="167"/>
      <c r="I1371" s="167"/>
      <c r="J1371" s="168"/>
      <c r="K1371" s="25"/>
    </row>
    <row r="1372" spans="1:11" s="102" customFormat="1">
      <c r="A1372" s="30"/>
      <c r="B1372" s="98"/>
      <c r="C1372" s="30"/>
      <c r="D1372" s="2"/>
      <c r="E1372" s="3"/>
      <c r="F1372" s="4"/>
      <c r="G1372" s="2"/>
      <c r="H1372" s="167"/>
      <c r="I1372" s="167"/>
      <c r="J1372" s="168"/>
      <c r="K1372" s="25"/>
    </row>
    <row r="1373" spans="1:11" s="102" customFormat="1">
      <c r="A1373" s="30"/>
      <c r="B1373" s="98"/>
      <c r="C1373" s="30"/>
      <c r="D1373" s="2"/>
      <c r="E1373" s="3"/>
      <c r="F1373" s="4"/>
      <c r="G1373" s="2"/>
      <c r="H1373" s="167"/>
      <c r="I1373" s="167"/>
      <c r="J1373" s="168"/>
      <c r="K1373" s="25"/>
    </row>
    <row r="1374" spans="1:11" s="102" customFormat="1">
      <c r="A1374" s="30"/>
      <c r="B1374" s="98"/>
      <c r="C1374" s="30"/>
      <c r="D1374" s="2"/>
      <c r="E1374" s="3"/>
      <c r="F1374" s="4"/>
      <c r="G1374" s="2"/>
      <c r="H1374" s="167"/>
      <c r="I1374" s="167"/>
      <c r="J1374" s="168"/>
      <c r="K1374" s="25"/>
    </row>
    <row r="1375" spans="1:11" s="102" customFormat="1">
      <c r="A1375" s="30"/>
      <c r="B1375" s="98"/>
      <c r="C1375" s="30"/>
      <c r="D1375" s="2"/>
      <c r="E1375" s="3"/>
      <c r="F1375" s="4"/>
      <c r="G1375" s="2"/>
      <c r="H1375" s="167"/>
      <c r="I1375" s="167"/>
      <c r="J1375" s="168"/>
      <c r="K1375" s="25"/>
    </row>
    <row r="1376" spans="1:11" s="102" customFormat="1">
      <c r="A1376" s="30"/>
      <c r="B1376" s="98"/>
      <c r="C1376" s="30"/>
      <c r="D1376" s="2"/>
      <c r="E1376" s="3"/>
      <c r="F1376" s="4"/>
      <c r="G1376" s="2"/>
      <c r="H1376" s="167"/>
      <c r="I1376" s="167"/>
      <c r="J1376" s="168"/>
      <c r="K1376" s="25"/>
    </row>
    <row r="1377" spans="1:11" s="102" customFormat="1">
      <c r="A1377" s="30"/>
      <c r="B1377" s="98"/>
      <c r="C1377" s="30"/>
      <c r="D1377" s="2"/>
      <c r="E1377" s="3"/>
      <c r="F1377" s="4"/>
      <c r="G1377" s="2"/>
      <c r="H1377" s="167"/>
      <c r="I1377" s="167"/>
      <c r="J1377" s="168"/>
      <c r="K1377" s="25"/>
    </row>
    <row r="1378" spans="1:11" s="102" customFormat="1">
      <c r="A1378" s="30"/>
      <c r="B1378" s="98"/>
      <c r="C1378" s="30"/>
      <c r="D1378" s="2"/>
      <c r="E1378" s="3"/>
      <c r="F1378" s="4"/>
      <c r="G1378" s="2"/>
      <c r="H1378" s="167"/>
      <c r="I1378" s="167"/>
      <c r="J1378" s="168"/>
      <c r="K1378" s="25"/>
    </row>
    <row r="1379" spans="1:11" s="102" customFormat="1">
      <c r="A1379" s="30"/>
      <c r="B1379" s="98"/>
      <c r="C1379" s="30"/>
      <c r="D1379" s="2"/>
      <c r="E1379" s="3"/>
      <c r="F1379" s="4"/>
      <c r="G1379" s="2"/>
      <c r="H1379" s="167"/>
      <c r="I1379" s="167"/>
      <c r="J1379" s="168"/>
      <c r="K1379" s="25"/>
    </row>
    <row r="1380" spans="1:11" s="102" customFormat="1">
      <c r="A1380" s="30"/>
      <c r="B1380" s="98"/>
      <c r="C1380" s="30"/>
      <c r="D1380" s="2"/>
      <c r="E1380" s="3"/>
      <c r="F1380" s="4"/>
      <c r="G1380" s="2"/>
      <c r="H1380" s="167"/>
      <c r="I1380" s="167"/>
      <c r="J1380" s="168"/>
      <c r="K1380" s="25"/>
    </row>
    <row r="1381" spans="1:11" s="102" customFormat="1">
      <c r="A1381" s="30"/>
      <c r="B1381" s="98"/>
      <c r="C1381" s="30"/>
      <c r="D1381" s="2"/>
      <c r="E1381" s="3"/>
      <c r="F1381" s="4"/>
      <c r="G1381" s="2"/>
      <c r="H1381" s="167"/>
      <c r="I1381" s="167"/>
      <c r="J1381" s="168"/>
      <c r="K1381" s="25"/>
    </row>
    <row r="1382" spans="1:11" s="102" customFormat="1">
      <c r="A1382" s="30"/>
      <c r="B1382" s="98"/>
      <c r="C1382" s="30"/>
      <c r="D1382" s="2"/>
      <c r="E1382" s="3"/>
      <c r="F1382" s="4"/>
      <c r="G1382" s="2"/>
      <c r="H1382" s="167"/>
      <c r="I1382" s="167"/>
      <c r="J1382" s="168"/>
      <c r="K1382" s="25"/>
    </row>
    <row r="1383" spans="1:11" s="102" customFormat="1">
      <c r="A1383" s="30"/>
      <c r="B1383" s="98"/>
      <c r="C1383" s="30"/>
      <c r="D1383" s="2"/>
      <c r="E1383" s="3"/>
      <c r="F1383" s="4"/>
      <c r="G1383" s="2"/>
      <c r="H1383" s="167"/>
      <c r="I1383" s="167"/>
      <c r="J1383" s="168"/>
      <c r="K1383" s="25"/>
    </row>
    <row r="1384" spans="1:11" s="102" customFormat="1">
      <c r="A1384" s="30"/>
      <c r="B1384" s="98"/>
      <c r="C1384" s="30"/>
      <c r="D1384" s="2"/>
      <c r="E1384" s="3"/>
      <c r="F1384" s="4"/>
      <c r="G1384" s="2"/>
      <c r="H1384" s="167"/>
      <c r="I1384" s="167"/>
      <c r="J1384" s="168"/>
      <c r="K1384" s="25"/>
    </row>
    <row r="1385" spans="1:11" s="102" customFormat="1">
      <c r="A1385" s="30"/>
      <c r="B1385" s="98"/>
      <c r="C1385" s="30"/>
      <c r="D1385" s="2"/>
      <c r="E1385" s="3"/>
      <c r="F1385" s="4"/>
      <c r="G1385" s="2"/>
      <c r="H1385" s="167"/>
      <c r="I1385" s="167"/>
      <c r="J1385" s="168"/>
      <c r="K1385" s="25"/>
    </row>
    <row r="1386" spans="1:11" s="102" customFormat="1">
      <c r="A1386" s="30"/>
      <c r="B1386" s="98"/>
      <c r="C1386" s="30"/>
      <c r="D1386" s="2"/>
      <c r="E1386" s="3"/>
      <c r="F1386" s="4"/>
      <c r="G1386" s="2"/>
      <c r="H1386" s="167"/>
      <c r="I1386" s="167"/>
      <c r="J1386" s="168"/>
      <c r="K1386" s="25"/>
    </row>
    <row r="1387" spans="1:11" s="102" customFormat="1">
      <c r="A1387" s="30"/>
      <c r="B1387" s="98"/>
      <c r="C1387" s="30"/>
      <c r="D1387" s="2"/>
      <c r="E1387" s="3"/>
      <c r="F1387" s="4"/>
      <c r="G1387" s="2"/>
      <c r="H1387" s="167"/>
      <c r="I1387" s="167"/>
      <c r="J1387" s="168"/>
      <c r="K1387" s="25"/>
    </row>
    <row r="1388" spans="1:11" s="102" customFormat="1">
      <c r="A1388" s="30"/>
      <c r="B1388" s="98"/>
      <c r="C1388" s="30"/>
      <c r="D1388" s="2"/>
      <c r="E1388" s="3"/>
      <c r="F1388" s="4"/>
      <c r="G1388" s="2"/>
      <c r="H1388" s="167"/>
      <c r="I1388" s="167"/>
      <c r="J1388" s="168"/>
      <c r="K1388" s="25"/>
    </row>
    <row r="1389" spans="1:11" s="102" customFormat="1">
      <c r="A1389" s="30"/>
      <c r="B1389" s="98"/>
      <c r="C1389" s="30"/>
      <c r="D1389" s="2"/>
      <c r="E1389" s="3"/>
      <c r="F1389" s="4"/>
      <c r="G1389" s="2"/>
      <c r="H1389" s="167"/>
      <c r="I1389" s="167"/>
      <c r="J1389" s="168"/>
      <c r="K1389" s="25"/>
    </row>
    <row r="1390" spans="1:11" s="102" customFormat="1">
      <c r="A1390" s="30"/>
      <c r="B1390" s="98"/>
      <c r="C1390" s="30"/>
      <c r="D1390" s="2"/>
      <c r="E1390" s="3"/>
      <c r="F1390" s="4"/>
      <c r="G1390" s="2"/>
      <c r="H1390" s="167"/>
      <c r="I1390" s="167"/>
      <c r="J1390" s="168"/>
      <c r="K1390" s="25"/>
    </row>
    <row r="1391" spans="1:11" s="102" customFormat="1">
      <c r="A1391" s="30"/>
      <c r="B1391" s="98"/>
      <c r="C1391" s="30"/>
      <c r="D1391" s="2"/>
      <c r="E1391" s="3"/>
      <c r="F1391" s="4"/>
      <c r="G1391" s="2"/>
      <c r="H1391" s="167"/>
      <c r="I1391" s="167"/>
      <c r="J1391" s="168"/>
      <c r="K1391" s="25"/>
    </row>
    <row r="1392" spans="1:11" s="102" customFormat="1">
      <c r="A1392" s="30"/>
      <c r="B1392" s="98"/>
      <c r="C1392" s="30"/>
      <c r="D1392" s="2"/>
      <c r="E1392" s="3"/>
      <c r="F1392" s="4"/>
      <c r="G1392" s="2"/>
      <c r="H1392" s="167"/>
      <c r="I1392" s="167"/>
      <c r="J1392" s="168"/>
      <c r="K1392" s="25"/>
    </row>
    <row r="1393" spans="1:11" s="102" customFormat="1">
      <c r="A1393" s="30"/>
      <c r="B1393" s="98"/>
      <c r="C1393" s="30"/>
      <c r="D1393" s="2"/>
      <c r="E1393" s="3"/>
      <c r="F1393" s="4"/>
      <c r="G1393" s="2"/>
      <c r="H1393" s="167"/>
      <c r="I1393" s="167"/>
      <c r="J1393" s="168"/>
      <c r="K1393" s="25"/>
    </row>
    <row r="1394" spans="1:11" s="102" customFormat="1">
      <c r="A1394" s="30"/>
      <c r="B1394" s="98"/>
      <c r="C1394" s="30"/>
      <c r="D1394" s="2"/>
      <c r="E1394" s="3"/>
      <c r="F1394" s="4"/>
      <c r="G1394" s="2"/>
      <c r="H1394" s="167"/>
      <c r="I1394" s="167"/>
      <c r="J1394" s="168"/>
      <c r="K1394" s="25"/>
    </row>
    <row r="1395" spans="1:11" s="102" customFormat="1">
      <c r="A1395" s="30"/>
      <c r="B1395" s="98"/>
      <c r="C1395" s="30"/>
      <c r="D1395" s="2"/>
      <c r="E1395" s="3"/>
      <c r="F1395" s="4"/>
      <c r="G1395" s="2"/>
      <c r="H1395" s="167"/>
      <c r="I1395" s="167"/>
      <c r="J1395" s="168"/>
      <c r="K1395" s="25"/>
    </row>
    <row r="1396" spans="1:11" s="102" customFormat="1">
      <c r="A1396" s="30"/>
      <c r="B1396" s="98"/>
      <c r="C1396" s="30"/>
      <c r="D1396" s="2"/>
      <c r="E1396" s="3"/>
      <c r="F1396" s="4"/>
      <c r="G1396" s="2"/>
      <c r="H1396" s="167"/>
      <c r="I1396" s="167"/>
      <c r="J1396" s="168"/>
      <c r="K1396" s="25"/>
    </row>
    <row r="1397" spans="1:11" s="102" customFormat="1">
      <c r="A1397" s="30"/>
      <c r="B1397" s="98"/>
      <c r="C1397" s="30"/>
      <c r="D1397" s="2"/>
      <c r="E1397" s="3"/>
      <c r="F1397" s="4"/>
      <c r="G1397" s="2"/>
      <c r="H1397" s="167"/>
      <c r="I1397" s="167"/>
      <c r="J1397" s="168"/>
      <c r="K1397" s="25"/>
    </row>
    <row r="1398" spans="1:11" s="102" customFormat="1">
      <c r="A1398" s="30"/>
      <c r="B1398" s="98"/>
      <c r="C1398" s="30"/>
      <c r="D1398" s="2"/>
      <c r="E1398" s="3"/>
      <c r="F1398" s="4"/>
      <c r="G1398" s="2"/>
      <c r="H1398" s="167"/>
      <c r="I1398" s="167"/>
      <c r="J1398" s="168"/>
      <c r="K1398" s="25"/>
    </row>
    <row r="1399" spans="1:11" s="102" customFormat="1">
      <c r="A1399" s="30"/>
      <c r="B1399" s="98"/>
      <c r="C1399" s="30"/>
      <c r="D1399" s="2"/>
      <c r="E1399" s="3"/>
      <c r="F1399" s="4"/>
      <c r="G1399" s="2"/>
      <c r="H1399" s="167"/>
      <c r="I1399" s="167"/>
      <c r="J1399" s="168"/>
      <c r="K1399" s="25"/>
    </row>
    <row r="1400" spans="1:11" s="102" customFormat="1">
      <c r="A1400" s="30"/>
      <c r="B1400" s="98"/>
      <c r="C1400" s="30"/>
      <c r="D1400" s="2"/>
      <c r="E1400" s="3"/>
      <c r="F1400" s="4"/>
      <c r="G1400" s="2"/>
      <c r="H1400" s="167"/>
      <c r="I1400" s="167"/>
      <c r="J1400" s="168"/>
      <c r="K1400" s="25"/>
    </row>
    <row r="1401" spans="1:11" s="102" customFormat="1">
      <c r="A1401" s="30"/>
      <c r="B1401" s="98"/>
      <c r="C1401" s="30"/>
      <c r="D1401" s="2"/>
      <c r="E1401" s="3"/>
      <c r="F1401" s="4"/>
      <c r="G1401" s="2"/>
      <c r="H1401" s="167"/>
      <c r="I1401" s="167"/>
      <c r="J1401" s="168"/>
      <c r="K1401" s="25"/>
    </row>
    <row r="1402" spans="1:11" s="102" customFormat="1">
      <c r="A1402" s="30"/>
      <c r="B1402" s="98"/>
      <c r="C1402" s="30"/>
      <c r="D1402" s="2"/>
      <c r="E1402" s="3"/>
      <c r="F1402" s="4"/>
      <c r="G1402" s="2"/>
      <c r="H1402" s="167"/>
      <c r="I1402" s="167"/>
      <c r="J1402" s="168"/>
      <c r="K1402" s="25"/>
    </row>
    <row r="1403" spans="1:11" s="102" customFormat="1">
      <c r="A1403" s="30"/>
      <c r="B1403" s="98"/>
      <c r="C1403" s="30"/>
      <c r="D1403" s="2"/>
      <c r="E1403" s="3"/>
      <c r="F1403" s="4"/>
      <c r="G1403" s="2"/>
      <c r="H1403" s="167"/>
      <c r="I1403" s="167"/>
      <c r="J1403" s="168"/>
      <c r="K1403" s="25"/>
    </row>
    <row r="1404" spans="1:11" s="102" customFormat="1">
      <c r="A1404" s="30"/>
      <c r="B1404" s="98"/>
      <c r="C1404" s="30"/>
      <c r="D1404" s="2"/>
      <c r="E1404" s="3"/>
      <c r="F1404" s="4"/>
      <c r="G1404" s="2"/>
      <c r="H1404" s="167"/>
      <c r="I1404" s="167"/>
      <c r="J1404" s="168"/>
      <c r="K1404" s="25"/>
    </row>
    <row r="1405" spans="1:11" s="102" customFormat="1">
      <c r="A1405" s="30"/>
      <c r="B1405" s="98"/>
      <c r="C1405" s="30"/>
      <c r="D1405" s="2"/>
      <c r="E1405" s="3"/>
      <c r="F1405" s="4"/>
      <c r="G1405" s="2"/>
      <c r="H1405" s="167"/>
      <c r="I1405" s="167"/>
      <c r="J1405" s="168"/>
      <c r="K1405" s="25"/>
    </row>
    <row r="1406" spans="1:11" s="102" customFormat="1">
      <c r="A1406" s="30"/>
      <c r="B1406" s="98"/>
      <c r="C1406" s="30"/>
      <c r="D1406" s="2"/>
      <c r="E1406" s="3"/>
      <c r="F1406" s="4"/>
      <c r="G1406" s="2"/>
      <c r="H1406" s="167"/>
      <c r="I1406" s="167"/>
      <c r="J1406" s="168"/>
      <c r="K1406" s="25"/>
    </row>
    <row r="1407" spans="1:11" s="102" customFormat="1">
      <c r="A1407" s="30"/>
      <c r="B1407" s="98"/>
      <c r="C1407" s="30"/>
      <c r="D1407" s="2"/>
      <c r="E1407" s="3"/>
      <c r="F1407" s="4"/>
      <c r="G1407" s="2"/>
      <c r="H1407" s="167"/>
      <c r="I1407" s="167"/>
      <c r="J1407" s="168"/>
      <c r="K1407" s="25"/>
    </row>
    <row r="1408" spans="1:11" s="102" customFormat="1">
      <c r="A1408" s="30"/>
      <c r="B1408" s="98"/>
      <c r="C1408" s="30"/>
      <c r="D1408" s="2"/>
      <c r="E1408" s="3"/>
      <c r="F1408" s="4"/>
      <c r="G1408" s="2"/>
      <c r="H1408" s="167"/>
      <c r="I1408" s="167"/>
      <c r="J1408" s="168"/>
      <c r="K1408" s="25"/>
    </row>
    <row r="1409" spans="1:11" s="102" customFormat="1">
      <c r="A1409" s="30"/>
      <c r="B1409" s="98"/>
      <c r="C1409" s="30"/>
      <c r="D1409" s="2"/>
      <c r="E1409" s="3"/>
      <c r="F1409" s="4"/>
      <c r="G1409" s="2"/>
      <c r="H1409" s="167"/>
      <c r="I1409" s="167"/>
      <c r="J1409" s="168"/>
      <c r="K1409" s="25"/>
    </row>
    <row r="1410" spans="1:11" s="102" customFormat="1">
      <c r="A1410" s="30"/>
      <c r="B1410" s="98"/>
      <c r="C1410" s="30"/>
      <c r="D1410" s="2"/>
      <c r="E1410" s="3"/>
      <c r="F1410" s="4"/>
      <c r="G1410" s="2"/>
      <c r="H1410" s="167"/>
      <c r="I1410" s="167"/>
      <c r="J1410" s="168"/>
      <c r="K1410" s="25"/>
    </row>
    <row r="1411" spans="1:11" s="102" customFormat="1">
      <c r="A1411" s="30"/>
      <c r="B1411" s="98"/>
      <c r="C1411" s="30"/>
      <c r="D1411" s="2"/>
      <c r="E1411" s="3"/>
      <c r="F1411" s="4"/>
      <c r="G1411" s="2"/>
      <c r="H1411" s="167"/>
      <c r="I1411" s="167"/>
      <c r="J1411" s="168"/>
      <c r="K1411" s="25"/>
    </row>
    <row r="1412" spans="1:11" s="102" customFormat="1">
      <c r="A1412" s="30"/>
      <c r="B1412" s="98"/>
      <c r="C1412" s="30"/>
      <c r="D1412" s="2"/>
      <c r="E1412" s="3"/>
      <c r="F1412" s="4"/>
      <c r="G1412" s="2"/>
      <c r="H1412" s="167"/>
      <c r="I1412" s="167"/>
      <c r="J1412" s="168"/>
      <c r="K1412" s="25"/>
    </row>
    <row r="1413" spans="1:11" s="102" customFormat="1">
      <c r="A1413" s="30"/>
      <c r="B1413" s="98"/>
      <c r="C1413" s="30"/>
      <c r="D1413" s="2"/>
      <c r="E1413" s="3"/>
      <c r="F1413" s="4"/>
      <c r="G1413" s="2"/>
      <c r="H1413" s="167"/>
      <c r="I1413" s="167"/>
      <c r="J1413" s="168"/>
      <c r="K1413" s="25"/>
    </row>
    <row r="1414" spans="1:11" s="102" customFormat="1">
      <c r="A1414" s="30"/>
      <c r="B1414" s="98"/>
      <c r="C1414" s="30"/>
      <c r="D1414" s="2"/>
      <c r="E1414" s="3"/>
      <c r="F1414" s="4"/>
      <c r="G1414" s="2"/>
      <c r="H1414" s="167"/>
      <c r="I1414" s="167"/>
      <c r="J1414" s="168"/>
      <c r="K1414" s="25"/>
    </row>
    <row r="1415" spans="1:11" s="102" customFormat="1">
      <c r="A1415" s="30"/>
      <c r="B1415" s="98"/>
      <c r="C1415" s="30"/>
      <c r="D1415" s="2"/>
      <c r="E1415" s="3"/>
      <c r="F1415" s="4"/>
      <c r="G1415" s="2"/>
      <c r="H1415" s="167"/>
      <c r="I1415" s="167"/>
      <c r="J1415" s="168"/>
      <c r="K1415" s="25"/>
    </row>
    <row r="1416" spans="1:11" s="102" customFormat="1">
      <c r="A1416" s="30"/>
      <c r="B1416" s="98"/>
      <c r="C1416" s="30"/>
      <c r="D1416" s="2"/>
      <c r="E1416" s="3"/>
      <c r="F1416" s="4"/>
      <c r="G1416" s="2"/>
      <c r="H1416" s="167"/>
      <c r="I1416" s="167"/>
      <c r="J1416" s="168"/>
      <c r="K1416" s="25"/>
    </row>
    <row r="1417" spans="1:11" s="102" customFormat="1">
      <c r="A1417" s="30"/>
      <c r="B1417" s="98"/>
      <c r="C1417" s="30"/>
      <c r="D1417" s="2"/>
      <c r="E1417" s="3"/>
      <c r="F1417" s="4"/>
      <c r="G1417" s="2"/>
      <c r="H1417" s="167"/>
      <c r="I1417" s="167"/>
      <c r="J1417" s="168"/>
      <c r="K1417" s="25"/>
    </row>
    <row r="1418" spans="1:11" s="102" customFormat="1">
      <c r="A1418" s="30"/>
      <c r="B1418" s="98"/>
      <c r="C1418" s="30"/>
      <c r="D1418" s="2"/>
      <c r="E1418" s="3"/>
      <c r="F1418" s="4"/>
      <c r="G1418" s="2"/>
      <c r="H1418" s="167"/>
      <c r="I1418" s="167"/>
      <c r="J1418" s="168"/>
      <c r="K1418" s="25"/>
    </row>
    <row r="1419" spans="1:11" s="102" customFormat="1">
      <c r="A1419" s="30"/>
      <c r="B1419" s="98"/>
      <c r="C1419" s="30"/>
      <c r="D1419" s="2"/>
      <c r="E1419" s="3"/>
      <c r="F1419" s="4"/>
      <c r="G1419" s="2"/>
      <c r="H1419" s="167"/>
      <c r="I1419" s="167"/>
      <c r="J1419" s="168"/>
      <c r="K1419" s="25"/>
    </row>
    <row r="1420" spans="1:11" s="102" customFormat="1">
      <c r="A1420" s="30"/>
      <c r="B1420" s="98"/>
      <c r="C1420" s="30"/>
      <c r="D1420" s="2"/>
      <c r="E1420" s="3"/>
      <c r="F1420" s="4"/>
      <c r="G1420" s="2"/>
      <c r="H1420" s="167"/>
      <c r="I1420" s="167"/>
      <c r="J1420" s="168"/>
      <c r="K1420" s="25"/>
    </row>
    <row r="1421" spans="1:11" s="102" customFormat="1">
      <c r="A1421" s="30"/>
      <c r="B1421" s="98"/>
      <c r="C1421" s="30"/>
      <c r="D1421" s="2"/>
      <c r="E1421" s="3"/>
      <c r="F1421" s="4"/>
      <c r="G1421" s="2"/>
      <c r="H1421" s="167"/>
      <c r="I1421" s="167"/>
      <c r="J1421" s="168"/>
      <c r="K1421" s="25"/>
    </row>
    <row r="1422" spans="1:11" s="102" customFormat="1">
      <c r="A1422" s="30"/>
      <c r="B1422" s="98"/>
      <c r="C1422" s="30"/>
      <c r="D1422" s="2"/>
      <c r="E1422" s="3"/>
      <c r="F1422" s="4"/>
      <c r="G1422" s="2"/>
      <c r="H1422" s="167"/>
      <c r="I1422" s="167"/>
      <c r="J1422" s="168"/>
      <c r="K1422" s="25"/>
    </row>
    <row r="1423" spans="1:11" s="102" customFormat="1">
      <c r="A1423" s="30"/>
      <c r="B1423" s="98"/>
      <c r="C1423" s="30"/>
      <c r="D1423" s="2"/>
      <c r="E1423" s="3"/>
      <c r="F1423" s="4"/>
      <c r="G1423" s="2"/>
      <c r="H1423" s="167"/>
      <c r="I1423" s="167"/>
      <c r="J1423" s="168"/>
      <c r="K1423" s="25"/>
    </row>
    <row r="1424" spans="1:11" s="102" customFormat="1">
      <c r="A1424" s="30"/>
      <c r="B1424" s="98"/>
      <c r="C1424" s="30"/>
      <c r="D1424" s="2"/>
      <c r="E1424" s="3"/>
      <c r="F1424" s="4"/>
      <c r="G1424" s="2"/>
      <c r="H1424" s="167"/>
      <c r="I1424" s="167"/>
      <c r="J1424" s="168"/>
      <c r="K1424" s="25"/>
    </row>
    <row r="1425" spans="1:11" s="102" customFormat="1">
      <c r="A1425" s="30"/>
      <c r="B1425" s="98"/>
      <c r="C1425" s="30"/>
      <c r="D1425" s="2"/>
      <c r="E1425" s="3"/>
      <c r="F1425" s="4"/>
      <c r="G1425" s="2"/>
      <c r="H1425" s="167"/>
      <c r="I1425" s="167"/>
      <c r="J1425" s="168"/>
      <c r="K1425" s="25"/>
    </row>
    <row r="1426" spans="1:11" s="102" customFormat="1">
      <c r="A1426" s="30"/>
      <c r="B1426" s="98"/>
      <c r="C1426" s="30"/>
      <c r="D1426" s="2"/>
      <c r="E1426" s="3"/>
      <c r="F1426" s="4"/>
      <c r="G1426" s="2"/>
      <c r="H1426" s="167"/>
      <c r="I1426" s="167"/>
      <c r="J1426" s="168"/>
      <c r="K1426" s="25"/>
    </row>
    <row r="1427" spans="1:11" s="102" customFormat="1">
      <c r="A1427" s="30"/>
      <c r="B1427" s="98"/>
      <c r="C1427" s="30"/>
      <c r="D1427" s="2"/>
      <c r="E1427" s="3"/>
      <c r="F1427" s="4"/>
      <c r="G1427" s="2"/>
      <c r="H1427" s="167"/>
      <c r="I1427" s="167"/>
      <c r="J1427" s="168"/>
      <c r="K1427" s="25"/>
    </row>
    <row r="1428" spans="1:11" s="102" customFormat="1">
      <c r="A1428" s="30"/>
      <c r="B1428" s="98"/>
      <c r="C1428" s="30"/>
      <c r="D1428" s="2"/>
      <c r="E1428" s="3"/>
      <c r="F1428" s="4"/>
      <c r="G1428" s="2"/>
      <c r="H1428" s="167"/>
      <c r="I1428" s="167"/>
      <c r="J1428" s="168"/>
      <c r="K1428" s="25"/>
    </row>
    <row r="1429" spans="1:11" s="102" customFormat="1">
      <c r="A1429" s="30"/>
      <c r="B1429" s="98"/>
      <c r="C1429" s="30"/>
      <c r="D1429" s="2"/>
      <c r="E1429" s="3"/>
      <c r="F1429" s="4"/>
      <c r="G1429" s="2"/>
      <c r="H1429" s="167"/>
      <c r="I1429" s="167"/>
      <c r="J1429" s="168"/>
      <c r="K1429" s="25"/>
    </row>
    <row r="1430" spans="1:11" s="102" customFormat="1">
      <c r="A1430" s="30"/>
      <c r="B1430" s="98"/>
      <c r="C1430" s="30"/>
      <c r="D1430" s="2"/>
      <c r="E1430" s="3"/>
      <c r="F1430" s="4"/>
      <c r="G1430" s="2"/>
      <c r="H1430" s="167"/>
      <c r="I1430" s="167"/>
      <c r="J1430" s="168"/>
      <c r="K1430" s="25"/>
    </row>
    <row r="1431" spans="1:11" s="102" customFormat="1">
      <c r="A1431" s="30"/>
      <c r="B1431" s="98"/>
      <c r="C1431" s="30"/>
      <c r="D1431" s="2"/>
      <c r="E1431" s="3"/>
      <c r="F1431" s="4"/>
      <c r="G1431" s="2"/>
      <c r="H1431" s="167"/>
      <c r="I1431" s="167"/>
      <c r="J1431" s="168"/>
      <c r="K1431" s="25"/>
    </row>
    <row r="1432" spans="1:11" s="102" customFormat="1">
      <c r="A1432" s="30"/>
      <c r="B1432" s="98"/>
      <c r="C1432" s="30"/>
      <c r="D1432" s="2"/>
      <c r="E1432" s="3"/>
      <c r="F1432" s="4"/>
      <c r="G1432" s="2"/>
      <c r="H1432" s="167"/>
      <c r="I1432" s="167"/>
      <c r="J1432" s="168"/>
      <c r="K1432" s="25"/>
    </row>
    <row r="1433" spans="1:11" s="102" customFormat="1">
      <c r="A1433" s="30"/>
      <c r="B1433" s="98"/>
      <c r="C1433" s="30"/>
      <c r="D1433" s="2"/>
      <c r="E1433" s="3"/>
      <c r="F1433" s="4"/>
      <c r="G1433" s="2"/>
      <c r="H1433" s="167"/>
      <c r="I1433" s="167"/>
      <c r="J1433" s="168"/>
      <c r="K1433" s="25"/>
    </row>
    <row r="1434" spans="1:11" s="102" customFormat="1">
      <c r="A1434" s="30"/>
      <c r="B1434" s="98"/>
      <c r="C1434" s="30"/>
      <c r="D1434" s="2"/>
      <c r="E1434" s="3"/>
      <c r="F1434" s="4"/>
      <c r="G1434" s="2"/>
      <c r="H1434" s="167"/>
      <c r="I1434" s="167"/>
      <c r="J1434" s="168"/>
      <c r="K1434" s="25"/>
    </row>
    <row r="1435" spans="1:11" s="102" customFormat="1">
      <c r="A1435" s="30"/>
      <c r="B1435" s="98"/>
      <c r="C1435" s="30"/>
      <c r="D1435" s="2"/>
      <c r="E1435" s="3"/>
      <c r="F1435" s="4"/>
      <c r="G1435" s="2"/>
      <c r="H1435" s="167"/>
      <c r="I1435" s="167"/>
      <c r="J1435" s="168"/>
      <c r="K1435" s="25"/>
    </row>
    <row r="1436" spans="1:11" s="102" customFormat="1">
      <c r="A1436" s="30"/>
      <c r="B1436" s="98"/>
      <c r="C1436" s="30"/>
      <c r="D1436" s="2"/>
      <c r="E1436" s="3"/>
      <c r="F1436" s="4"/>
      <c r="G1436" s="2"/>
      <c r="H1436" s="167"/>
      <c r="I1436" s="167"/>
      <c r="J1436" s="168"/>
      <c r="K1436" s="25"/>
    </row>
    <row r="1437" spans="1:11" s="102" customFormat="1">
      <c r="A1437" s="30"/>
      <c r="B1437" s="98"/>
      <c r="C1437" s="30"/>
      <c r="D1437" s="2"/>
      <c r="E1437" s="3"/>
      <c r="F1437" s="4"/>
      <c r="G1437" s="2"/>
      <c r="H1437" s="167"/>
      <c r="I1437" s="167"/>
      <c r="J1437" s="168"/>
      <c r="K1437" s="25"/>
    </row>
    <row r="1438" spans="1:11" s="102" customFormat="1">
      <c r="A1438" s="30"/>
      <c r="B1438" s="98"/>
      <c r="C1438" s="30"/>
      <c r="D1438" s="2"/>
      <c r="E1438" s="3"/>
      <c r="F1438" s="4"/>
      <c r="G1438" s="2"/>
      <c r="H1438" s="167"/>
      <c r="I1438" s="167"/>
      <c r="J1438" s="168"/>
      <c r="K1438" s="25"/>
    </row>
    <row r="1439" spans="1:11" s="102" customFormat="1">
      <c r="A1439" s="30"/>
      <c r="B1439" s="98"/>
      <c r="C1439" s="30"/>
      <c r="D1439" s="2"/>
      <c r="E1439" s="3"/>
      <c r="F1439" s="4"/>
      <c r="G1439" s="2"/>
      <c r="H1439" s="167"/>
      <c r="I1439" s="167"/>
      <c r="J1439" s="168"/>
      <c r="K1439" s="25"/>
    </row>
    <row r="1440" spans="1:11" s="102" customFormat="1">
      <c r="A1440" s="30"/>
      <c r="B1440" s="98"/>
      <c r="C1440" s="30"/>
      <c r="D1440" s="2"/>
      <c r="E1440" s="3"/>
      <c r="F1440" s="4"/>
      <c r="G1440" s="2"/>
      <c r="H1440" s="167"/>
      <c r="I1440" s="167"/>
      <c r="J1440" s="168"/>
      <c r="K1440" s="25"/>
    </row>
    <row r="1441" spans="1:11" s="102" customFormat="1">
      <c r="A1441" s="30"/>
      <c r="B1441" s="98"/>
      <c r="C1441" s="30"/>
      <c r="D1441" s="2"/>
      <c r="E1441" s="3"/>
      <c r="F1441" s="4"/>
      <c r="G1441" s="2"/>
      <c r="H1441" s="167"/>
      <c r="I1441" s="167"/>
      <c r="J1441" s="168"/>
      <c r="K1441" s="25"/>
    </row>
    <row r="1442" spans="1:11" s="102" customFormat="1">
      <c r="A1442" s="30"/>
      <c r="B1442" s="98"/>
      <c r="C1442" s="30"/>
      <c r="D1442" s="2"/>
      <c r="E1442" s="3"/>
      <c r="F1442" s="4"/>
      <c r="G1442" s="2"/>
      <c r="H1442" s="167"/>
      <c r="I1442" s="167"/>
      <c r="J1442" s="168"/>
      <c r="K1442" s="25"/>
    </row>
    <row r="1443" spans="1:11" s="102" customFormat="1">
      <c r="A1443" s="30"/>
      <c r="B1443" s="98"/>
      <c r="C1443" s="30"/>
      <c r="D1443" s="2"/>
      <c r="E1443" s="3"/>
      <c r="F1443" s="4"/>
      <c r="G1443" s="2"/>
      <c r="H1443" s="167"/>
      <c r="I1443" s="167"/>
      <c r="J1443" s="168"/>
      <c r="K1443" s="25"/>
    </row>
    <row r="1444" spans="1:11" s="102" customFormat="1">
      <c r="A1444" s="30"/>
      <c r="B1444" s="98"/>
      <c r="C1444" s="30"/>
      <c r="D1444" s="2"/>
      <c r="E1444" s="3"/>
      <c r="F1444" s="4"/>
      <c r="G1444" s="2"/>
      <c r="H1444" s="167"/>
      <c r="I1444" s="167"/>
      <c r="J1444" s="168"/>
      <c r="K1444" s="25"/>
    </row>
    <row r="1445" spans="1:11" s="102" customFormat="1">
      <c r="A1445" s="30"/>
      <c r="B1445" s="98"/>
      <c r="C1445" s="30"/>
      <c r="D1445" s="2"/>
      <c r="E1445" s="3"/>
      <c r="F1445" s="4"/>
      <c r="G1445" s="2"/>
      <c r="H1445" s="167"/>
      <c r="I1445" s="167"/>
      <c r="J1445" s="168"/>
      <c r="K1445" s="25"/>
    </row>
    <row r="1446" spans="1:11" s="102" customFormat="1">
      <c r="A1446" s="30"/>
      <c r="B1446" s="98"/>
      <c r="C1446" s="30"/>
      <c r="D1446" s="2"/>
      <c r="E1446" s="3"/>
      <c r="F1446" s="4"/>
      <c r="G1446" s="2"/>
      <c r="H1446" s="167"/>
      <c r="I1446" s="167"/>
      <c r="J1446" s="168"/>
      <c r="K1446" s="25"/>
    </row>
    <row r="1447" spans="1:11" s="102" customFormat="1">
      <c r="A1447" s="30"/>
      <c r="B1447" s="98"/>
      <c r="C1447" s="30"/>
      <c r="D1447" s="2"/>
      <c r="E1447" s="3"/>
      <c r="F1447" s="4"/>
      <c r="G1447" s="2"/>
      <c r="H1447" s="167"/>
      <c r="I1447" s="167"/>
      <c r="J1447" s="168"/>
      <c r="K1447" s="25"/>
    </row>
    <row r="1448" spans="1:11" s="102" customFormat="1">
      <c r="A1448" s="30"/>
      <c r="B1448" s="98"/>
      <c r="C1448" s="30"/>
      <c r="D1448" s="2"/>
      <c r="E1448" s="3"/>
      <c r="F1448" s="4"/>
      <c r="G1448" s="2"/>
      <c r="H1448" s="167"/>
      <c r="I1448" s="167"/>
      <c r="J1448" s="168"/>
      <c r="K1448" s="25"/>
    </row>
    <row r="1449" spans="1:11" s="102" customFormat="1">
      <c r="A1449" s="30"/>
      <c r="B1449" s="98"/>
      <c r="C1449" s="30"/>
      <c r="D1449" s="2"/>
      <c r="E1449" s="3"/>
      <c r="F1449" s="4"/>
      <c r="G1449" s="2"/>
      <c r="H1449" s="167"/>
      <c r="I1449" s="167"/>
      <c r="J1449" s="168"/>
      <c r="K1449" s="25"/>
    </row>
    <row r="1450" spans="1:11" s="102" customFormat="1">
      <c r="A1450" s="30"/>
      <c r="B1450" s="98"/>
      <c r="C1450" s="30"/>
      <c r="D1450" s="2"/>
      <c r="E1450" s="3"/>
      <c r="F1450" s="4"/>
      <c r="G1450" s="2"/>
      <c r="H1450" s="167"/>
      <c r="I1450" s="167"/>
      <c r="J1450" s="168"/>
      <c r="K1450" s="25"/>
    </row>
    <row r="1451" spans="1:11" s="102" customFormat="1">
      <c r="A1451" s="30"/>
      <c r="B1451" s="98"/>
      <c r="C1451" s="30"/>
      <c r="D1451" s="2"/>
      <c r="E1451" s="3"/>
      <c r="F1451" s="4"/>
      <c r="G1451" s="2"/>
      <c r="H1451" s="167"/>
      <c r="I1451" s="167"/>
      <c r="J1451" s="168"/>
      <c r="K1451" s="25"/>
    </row>
    <row r="1452" spans="1:11" s="102" customFormat="1">
      <c r="A1452" s="30"/>
      <c r="B1452" s="98"/>
      <c r="C1452" s="30"/>
      <c r="D1452" s="2"/>
      <c r="E1452" s="3"/>
      <c r="F1452" s="4"/>
      <c r="G1452" s="2"/>
      <c r="H1452" s="167"/>
      <c r="I1452" s="167"/>
      <c r="J1452" s="168"/>
      <c r="K1452" s="25"/>
    </row>
    <row r="1453" spans="1:11" s="102" customFormat="1">
      <c r="A1453" s="30"/>
      <c r="B1453" s="98"/>
      <c r="C1453" s="30"/>
      <c r="D1453" s="2"/>
      <c r="E1453" s="3"/>
      <c r="F1453" s="4"/>
      <c r="G1453" s="2"/>
      <c r="H1453" s="167"/>
      <c r="I1453" s="167"/>
      <c r="J1453" s="168"/>
      <c r="K1453" s="25"/>
    </row>
    <row r="1454" spans="1:11" s="102" customFormat="1">
      <c r="A1454" s="30"/>
      <c r="B1454" s="98"/>
      <c r="C1454" s="30"/>
      <c r="D1454" s="2"/>
      <c r="E1454" s="3"/>
      <c r="F1454" s="4"/>
      <c r="G1454" s="2"/>
      <c r="H1454" s="167"/>
      <c r="I1454" s="167"/>
      <c r="J1454" s="168"/>
      <c r="K1454" s="25"/>
    </row>
    <row r="1455" spans="1:11" s="102" customFormat="1">
      <c r="A1455" s="30"/>
      <c r="B1455" s="98"/>
      <c r="C1455" s="30"/>
      <c r="D1455" s="2"/>
      <c r="E1455" s="3"/>
      <c r="F1455" s="4"/>
      <c r="G1455" s="2"/>
      <c r="H1455" s="167"/>
      <c r="I1455" s="167"/>
      <c r="J1455" s="168"/>
      <c r="K1455" s="25"/>
    </row>
    <row r="1456" spans="1:11" s="102" customFormat="1">
      <c r="A1456" s="30"/>
      <c r="B1456" s="98"/>
      <c r="C1456" s="30"/>
      <c r="D1456" s="2"/>
      <c r="E1456" s="3"/>
      <c r="F1456" s="4"/>
      <c r="G1456" s="2"/>
      <c r="H1456" s="167"/>
      <c r="I1456" s="167"/>
      <c r="J1456" s="168"/>
      <c r="K1456" s="25"/>
    </row>
    <row r="1457" spans="1:11" s="102" customFormat="1">
      <c r="A1457" s="30"/>
      <c r="B1457" s="98"/>
      <c r="C1457" s="30"/>
      <c r="D1457" s="2"/>
      <c r="E1457" s="3"/>
      <c r="F1457" s="4"/>
      <c r="G1457" s="2"/>
      <c r="H1457" s="167"/>
      <c r="I1457" s="167"/>
      <c r="J1457" s="168"/>
      <c r="K1457" s="25"/>
    </row>
    <row r="1458" spans="1:11" s="102" customFormat="1">
      <c r="A1458" s="30"/>
      <c r="B1458" s="98"/>
      <c r="C1458" s="30"/>
      <c r="D1458" s="2"/>
      <c r="E1458" s="3"/>
      <c r="F1458" s="4"/>
      <c r="G1458" s="2"/>
      <c r="H1458" s="167"/>
      <c r="I1458" s="167"/>
      <c r="J1458" s="168"/>
      <c r="K1458" s="25"/>
    </row>
    <row r="1459" spans="1:11" s="102" customFormat="1">
      <c r="A1459" s="30"/>
      <c r="B1459" s="98"/>
      <c r="C1459" s="30"/>
      <c r="D1459" s="2"/>
      <c r="E1459" s="3"/>
      <c r="F1459" s="4"/>
      <c r="G1459" s="2"/>
      <c r="H1459" s="167"/>
      <c r="I1459" s="167"/>
      <c r="J1459" s="168"/>
      <c r="K1459" s="25"/>
    </row>
    <row r="1460" spans="1:11" s="102" customFormat="1">
      <c r="A1460" s="30"/>
      <c r="B1460" s="98"/>
      <c r="C1460" s="30"/>
      <c r="D1460" s="2"/>
      <c r="E1460" s="3"/>
      <c r="F1460" s="4"/>
      <c r="G1460" s="2"/>
      <c r="H1460" s="167"/>
      <c r="I1460" s="167"/>
      <c r="J1460" s="168"/>
      <c r="K1460" s="25"/>
    </row>
    <row r="1461" spans="1:11" s="102" customFormat="1">
      <c r="A1461" s="30"/>
      <c r="B1461" s="98"/>
      <c r="C1461" s="30"/>
      <c r="D1461" s="2"/>
      <c r="E1461" s="3"/>
      <c r="F1461" s="4"/>
      <c r="G1461" s="2"/>
      <c r="H1461" s="167"/>
      <c r="I1461" s="167"/>
      <c r="J1461" s="168"/>
      <c r="K1461" s="25"/>
    </row>
    <row r="1462" spans="1:11" s="102" customFormat="1">
      <c r="A1462" s="30"/>
      <c r="B1462" s="98"/>
      <c r="C1462" s="30"/>
      <c r="D1462" s="2"/>
      <c r="E1462" s="3"/>
      <c r="F1462" s="4"/>
      <c r="G1462" s="2"/>
      <c r="H1462" s="167"/>
      <c r="I1462" s="167"/>
      <c r="J1462" s="168"/>
      <c r="K1462" s="25"/>
    </row>
    <row r="1463" spans="1:11" s="102" customFormat="1">
      <c r="A1463" s="30"/>
      <c r="B1463" s="98"/>
      <c r="C1463" s="30"/>
      <c r="D1463" s="2"/>
      <c r="E1463" s="3"/>
      <c r="F1463" s="4"/>
      <c r="G1463" s="2"/>
      <c r="H1463" s="167"/>
      <c r="I1463" s="167"/>
      <c r="J1463" s="168"/>
      <c r="K1463" s="25"/>
    </row>
    <row r="1464" spans="1:11" s="102" customFormat="1">
      <c r="A1464" s="30"/>
      <c r="B1464" s="98"/>
      <c r="C1464" s="30"/>
      <c r="D1464" s="2"/>
      <c r="E1464" s="3"/>
      <c r="F1464" s="4"/>
      <c r="G1464" s="2"/>
      <c r="H1464" s="167"/>
      <c r="I1464" s="167"/>
      <c r="J1464" s="168"/>
      <c r="K1464" s="25"/>
    </row>
    <row r="1465" spans="1:11" s="102" customFormat="1">
      <c r="A1465" s="30"/>
      <c r="B1465" s="98"/>
      <c r="C1465" s="30"/>
      <c r="D1465" s="2"/>
      <c r="E1465" s="3"/>
      <c r="F1465" s="4"/>
      <c r="G1465" s="2"/>
      <c r="H1465" s="167"/>
      <c r="I1465" s="167"/>
      <c r="J1465" s="168"/>
      <c r="K1465" s="25"/>
    </row>
    <row r="1466" spans="1:11" s="102" customFormat="1">
      <c r="A1466" s="30"/>
      <c r="B1466" s="98"/>
      <c r="C1466" s="30"/>
      <c r="D1466" s="2"/>
      <c r="E1466" s="3"/>
      <c r="F1466" s="4"/>
      <c r="G1466" s="2"/>
      <c r="H1466" s="167"/>
      <c r="I1466" s="167"/>
      <c r="J1466" s="168"/>
      <c r="K1466" s="25"/>
    </row>
    <row r="1467" spans="1:11" s="102" customFormat="1">
      <c r="A1467" s="30"/>
      <c r="B1467" s="98"/>
      <c r="C1467" s="30"/>
      <c r="D1467" s="2"/>
      <c r="E1467" s="3"/>
      <c r="F1467" s="4"/>
      <c r="G1467" s="2"/>
      <c r="H1467" s="167"/>
      <c r="I1467" s="167"/>
      <c r="J1467" s="168"/>
      <c r="K1467" s="25"/>
    </row>
    <row r="1468" spans="1:11" s="102" customFormat="1">
      <c r="A1468" s="30"/>
      <c r="B1468" s="98"/>
      <c r="C1468" s="30"/>
      <c r="D1468" s="2"/>
      <c r="E1468" s="3"/>
      <c r="F1468" s="4"/>
      <c r="G1468" s="2"/>
      <c r="H1468" s="167"/>
      <c r="I1468" s="167"/>
      <c r="J1468" s="168"/>
      <c r="K1468" s="25"/>
    </row>
    <row r="1469" spans="1:11" s="102" customFormat="1">
      <c r="A1469" s="30"/>
      <c r="B1469" s="98"/>
      <c r="C1469" s="30"/>
      <c r="D1469" s="2"/>
      <c r="E1469" s="3"/>
      <c r="F1469" s="4"/>
      <c r="G1469" s="2"/>
      <c r="H1469" s="167"/>
      <c r="I1469" s="167"/>
      <c r="J1469" s="168"/>
      <c r="K1469" s="25"/>
    </row>
    <row r="1470" spans="1:11" s="102" customFormat="1">
      <c r="A1470" s="30"/>
      <c r="B1470" s="98"/>
      <c r="C1470" s="30"/>
      <c r="D1470" s="2"/>
      <c r="E1470" s="3"/>
      <c r="F1470" s="4"/>
      <c r="G1470" s="2"/>
      <c r="H1470" s="167"/>
      <c r="I1470" s="167"/>
      <c r="J1470" s="168"/>
      <c r="K1470" s="25"/>
    </row>
    <row r="1471" spans="1:11" s="102" customFormat="1">
      <c r="A1471" s="30"/>
      <c r="B1471" s="98"/>
      <c r="C1471" s="30"/>
      <c r="D1471" s="2"/>
      <c r="E1471" s="3"/>
      <c r="F1471" s="4"/>
      <c r="G1471" s="2"/>
      <c r="H1471" s="167"/>
      <c r="I1471" s="167"/>
      <c r="J1471" s="168"/>
      <c r="K1471" s="25"/>
    </row>
    <row r="1472" spans="1:11" s="102" customFormat="1">
      <c r="A1472" s="30"/>
      <c r="B1472" s="98"/>
      <c r="C1472" s="30"/>
      <c r="D1472" s="2"/>
      <c r="E1472" s="3"/>
      <c r="F1472" s="4"/>
      <c r="G1472" s="2"/>
      <c r="H1472" s="167"/>
      <c r="I1472" s="167"/>
      <c r="J1472" s="168"/>
      <c r="K1472" s="25"/>
    </row>
    <row r="1473" spans="1:11" s="102" customFormat="1">
      <c r="A1473" s="30"/>
      <c r="B1473" s="98"/>
      <c r="C1473" s="30"/>
      <c r="D1473" s="2"/>
      <c r="E1473" s="3"/>
      <c r="F1473" s="4"/>
      <c r="G1473" s="2"/>
      <c r="H1473" s="167"/>
      <c r="I1473" s="167"/>
      <c r="J1473" s="168"/>
      <c r="K1473" s="25"/>
    </row>
    <row r="1474" spans="1:11" s="102" customFormat="1">
      <c r="A1474" s="30"/>
      <c r="B1474" s="98"/>
      <c r="C1474" s="30"/>
      <c r="D1474" s="2"/>
      <c r="E1474" s="3"/>
      <c r="F1474" s="4"/>
      <c r="G1474" s="2"/>
      <c r="H1474" s="167"/>
      <c r="I1474" s="167"/>
      <c r="J1474" s="168"/>
      <c r="K1474" s="25"/>
    </row>
    <row r="1475" spans="1:11" s="102" customFormat="1">
      <c r="A1475" s="30"/>
      <c r="B1475" s="98"/>
      <c r="C1475" s="30"/>
      <c r="D1475" s="2"/>
      <c r="E1475" s="3"/>
      <c r="F1475" s="4"/>
      <c r="G1475" s="2"/>
      <c r="H1475" s="167"/>
      <c r="I1475" s="167"/>
      <c r="J1475" s="168"/>
      <c r="K1475" s="25"/>
    </row>
    <row r="1476" spans="1:11" s="102" customFormat="1">
      <c r="A1476" s="30"/>
      <c r="B1476" s="98"/>
      <c r="C1476" s="30"/>
      <c r="D1476" s="2"/>
      <c r="E1476" s="3"/>
      <c r="F1476" s="4"/>
      <c r="G1476" s="2"/>
      <c r="H1476" s="167"/>
      <c r="I1476" s="167"/>
      <c r="J1476" s="168"/>
      <c r="K1476" s="25"/>
    </row>
    <row r="1477" spans="1:11" s="102" customFormat="1">
      <c r="A1477" s="30"/>
      <c r="B1477" s="98"/>
      <c r="C1477" s="30"/>
      <c r="D1477" s="2"/>
      <c r="E1477" s="3"/>
      <c r="F1477" s="4"/>
      <c r="G1477" s="2"/>
      <c r="H1477" s="167"/>
      <c r="I1477" s="167"/>
      <c r="J1477" s="168"/>
      <c r="K1477" s="25"/>
    </row>
    <row r="1478" spans="1:11" s="102" customFormat="1">
      <c r="A1478" s="30"/>
      <c r="B1478" s="98"/>
      <c r="C1478" s="30"/>
      <c r="D1478" s="2"/>
      <c r="E1478" s="3"/>
      <c r="F1478" s="4"/>
      <c r="G1478" s="2"/>
      <c r="H1478" s="167"/>
      <c r="I1478" s="167"/>
      <c r="J1478" s="168"/>
      <c r="K1478" s="25"/>
    </row>
    <row r="1479" spans="1:11" s="102" customFormat="1">
      <c r="A1479" s="30"/>
      <c r="B1479" s="98"/>
      <c r="C1479" s="30"/>
      <c r="D1479" s="2"/>
      <c r="E1479" s="3"/>
      <c r="F1479" s="4"/>
      <c r="G1479" s="2"/>
      <c r="H1479" s="167"/>
      <c r="I1479" s="167"/>
      <c r="J1479" s="168"/>
      <c r="K1479" s="25"/>
    </row>
    <row r="1480" spans="1:11" s="102" customFormat="1">
      <c r="A1480" s="30"/>
      <c r="B1480" s="98"/>
      <c r="C1480" s="30"/>
      <c r="D1480" s="2"/>
      <c r="E1480" s="3"/>
      <c r="F1480" s="4"/>
      <c r="G1480" s="2"/>
      <c r="H1480" s="167"/>
      <c r="I1480" s="167"/>
      <c r="J1480" s="168"/>
      <c r="K1480" s="25"/>
    </row>
    <row r="1481" spans="1:11" s="102" customFormat="1">
      <c r="A1481" s="30"/>
      <c r="B1481" s="98"/>
      <c r="C1481" s="30"/>
      <c r="D1481" s="2"/>
      <c r="E1481" s="3"/>
      <c r="F1481" s="4"/>
      <c r="G1481" s="2"/>
      <c r="H1481" s="167"/>
      <c r="I1481" s="167"/>
      <c r="J1481" s="168"/>
      <c r="K1481" s="25"/>
    </row>
    <row r="1482" spans="1:11" s="102" customFormat="1">
      <c r="A1482" s="30"/>
      <c r="B1482" s="98"/>
      <c r="C1482" s="30"/>
      <c r="D1482" s="2"/>
      <c r="E1482" s="3"/>
      <c r="F1482" s="4"/>
      <c r="G1482" s="2"/>
      <c r="H1482" s="167"/>
      <c r="I1482" s="167"/>
      <c r="J1482" s="168"/>
      <c r="K1482" s="25"/>
    </row>
    <row r="1483" spans="1:11" s="102" customFormat="1">
      <c r="A1483" s="30"/>
      <c r="B1483" s="98"/>
      <c r="C1483" s="30"/>
      <c r="D1483" s="2"/>
      <c r="E1483" s="3"/>
      <c r="F1483" s="4"/>
      <c r="G1483" s="2"/>
      <c r="H1483" s="167"/>
      <c r="I1483" s="167"/>
      <c r="J1483" s="168"/>
      <c r="K1483" s="25"/>
    </row>
    <row r="1484" spans="1:11" s="102" customFormat="1">
      <c r="A1484" s="30"/>
      <c r="B1484" s="98"/>
      <c r="C1484" s="30"/>
      <c r="D1484" s="2"/>
      <c r="E1484" s="3"/>
      <c r="F1484" s="4"/>
      <c r="G1484" s="2"/>
      <c r="H1484" s="167"/>
      <c r="I1484" s="167"/>
      <c r="J1484" s="168"/>
      <c r="K1484" s="25"/>
    </row>
    <row r="1485" spans="1:11" s="102" customFormat="1">
      <c r="A1485" s="30"/>
      <c r="B1485" s="98"/>
      <c r="C1485" s="30"/>
      <c r="D1485" s="2"/>
      <c r="E1485" s="3"/>
      <c r="F1485" s="4"/>
      <c r="G1485" s="2"/>
      <c r="H1485" s="167"/>
      <c r="I1485" s="167"/>
      <c r="J1485" s="168"/>
      <c r="K1485" s="25"/>
    </row>
    <row r="1486" spans="1:11" s="102" customFormat="1">
      <c r="A1486" s="30"/>
      <c r="B1486" s="98"/>
      <c r="C1486" s="30"/>
      <c r="D1486" s="2"/>
      <c r="E1486" s="3"/>
      <c r="F1486" s="4"/>
      <c r="G1486" s="2"/>
      <c r="H1486" s="167"/>
      <c r="I1486" s="167"/>
      <c r="J1486" s="168"/>
      <c r="K1486" s="25"/>
    </row>
    <row r="1487" spans="1:11" s="102" customFormat="1">
      <c r="A1487" s="30"/>
      <c r="B1487" s="98"/>
      <c r="C1487" s="30"/>
      <c r="D1487" s="2"/>
      <c r="E1487" s="3"/>
      <c r="F1487" s="4"/>
      <c r="G1487" s="2"/>
      <c r="H1487" s="167"/>
      <c r="I1487" s="167"/>
      <c r="J1487" s="168"/>
      <c r="K1487" s="25"/>
    </row>
    <row r="1488" spans="1:11" s="102" customFormat="1">
      <c r="A1488" s="30"/>
      <c r="B1488" s="98"/>
      <c r="C1488" s="30"/>
      <c r="D1488" s="2"/>
      <c r="E1488" s="3"/>
      <c r="F1488" s="4"/>
      <c r="G1488" s="2"/>
      <c r="H1488" s="167"/>
      <c r="I1488" s="167"/>
      <c r="J1488" s="168"/>
      <c r="K1488" s="25"/>
    </row>
    <row r="1489" spans="1:11" s="102" customFormat="1">
      <c r="A1489" s="30"/>
      <c r="B1489" s="98"/>
      <c r="C1489" s="30"/>
      <c r="D1489" s="2"/>
      <c r="E1489" s="3"/>
      <c r="F1489" s="4"/>
      <c r="G1489" s="2"/>
      <c r="H1489" s="167"/>
      <c r="I1489" s="167"/>
      <c r="J1489" s="168"/>
      <c r="K1489" s="25"/>
    </row>
    <row r="1490" spans="1:11" s="102" customFormat="1">
      <c r="A1490" s="30"/>
      <c r="B1490" s="98"/>
      <c r="C1490" s="30"/>
      <c r="D1490" s="2"/>
      <c r="E1490" s="3"/>
      <c r="F1490" s="4"/>
      <c r="G1490" s="2"/>
      <c r="H1490" s="167"/>
      <c r="I1490" s="167"/>
      <c r="J1490" s="168"/>
      <c r="K1490" s="25"/>
    </row>
    <row r="1491" spans="1:11" s="102" customFormat="1">
      <c r="A1491" s="30"/>
      <c r="B1491" s="98"/>
      <c r="C1491" s="30"/>
      <c r="D1491" s="2"/>
      <c r="E1491" s="3"/>
      <c r="F1491" s="4"/>
      <c r="G1491" s="2"/>
      <c r="H1491" s="167"/>
      <c r="I1491" s="167"/>
      <c r="J1491" s="168"/>
      <c r="K1491" s="25"/>
    </row>
    <row r="1492" spans="1:11" s="102" customFormat="1">
      <c r="A1492" s="30"/>
      <c r="B1492" s="98"/>
      <c r="C1492" s="30"/>
      <c r="D1492" s="2"/>
      <c r="E1492" s="3"/>
      <c r="F1492" s="4"/>
      <c r="G1492" s="2"/>
      <c r="H1492" s="167"/>
      <c r="I1492" s="167"/>
      <c r="J1492" s="168"/>
      <c r="K1492" s="25"/>
    </row>
    <row r="1493" spans="1:11" s="102" customFormat="1">
      <c r="A1493" s="30"/>
      <c r="B1493" s="98"/>
      <c r="C1493" s="30"/>
      <c r="D1493" s="2"/>
      <c r="E1493" s="3"/>
      <c r="F1493" s="4"/>
      <c r="G1493" s="2"/>
      <c r="H1493" s="167"/>
      <c r="I1493" s="167"/>
      <c r="J1493" s="168"/>
      <c r="K1493" s="25"/>
    </row>
    <row r="1494" spans="1:11" s="102" customFormat="1">
      <c r="A1494" s="30"/>
      <c r="B1494" s="98"/>
      <c r="C1494" s="30"/>
      <c r="D1494" s="2"/>
      <c r="E1494" s="3"/>
      <c r="F1494" s="4"/>
      <c r="G1494" s="2"/>
      <c r="H1494" s="167"/>
      <c r="I1494" s="167"/>
      <c r="J1494" s="168"/>
      <c r="K1494" s="25"/>
    </row>
    <row r="1495" spans="1:11" s="102" customFormat="1">
      <c r="A1495" s="30"/>
      <c r="B1495" s="98"/>
      <c r="C1495" s="30"/>
      <c r="D1495" s="2"/>
      <c r="E1495" s="3"/>
      <c r="F1495" s="4"/>
      <c r="G1495" s="2"/>
      <c r="H1495" s="167"/>
      <c r="I1495" s="167"/>
      <c r="J1495" s="168"/>
      <c r="K1495" s="25"/>
    </row>
    <row r="1496" spans="1:11" s="102" customFormat="1">
      <c r="A1496" s="30"/>
      <c r="B1496" s="98"/>
      <c r="C1496" s="30"/>
      <c r="D1496" s="2"/>
      <c r="E1496" s="3"/>
      <c r="F1496" s="4"/>
      <c r="G1496" s="2"/>
      <c r="H1496" s="167"/>
      <c r="I1496" s="167"/>
      <c r="J1496" s="168"/>
      <c r="K1496" s="25"/>
    </row>
    <row r="1497" spans="1:11" s="102" customFormat="1">
      <c r="A1497" s="30"/>
      <c r="B1497" s="98"/>
      <c r="C1497" s="30"/>
      <c r="D1497" s="2"/>
      <c r="E1497" s="3"/>
      <c r="F1497" s="4"/>
      <c r="G1497" s="2"/>
      <c r="H1497" s="167"/>
      <c r="I1497" s="167"/>
      <c r="J1497" s="168"/>
      <c r="K1497" s="25"/>
    </row>
    <row r="1498" spans="1:11" s="102" customFormat="1">
      <c r="A1498" s="30"/>
      <c r="B1498" s="98"/>
      <c r="C1498" s="30"/>
      <c r="D1498" s="2"/>
      <c r="E1498" s="3"/>
      <c r="F1498" s="4"/>
      <c r="G1498" s="2"/>
      <c r="H1498" s="167"/>
      <c r="I1498" s="167"/>
      <c r="J1498" s="168"/>
      <c r="K1498" s="25"/>
    </row>
    <row r="1499" spans="1:11" s="102" customFormat="1">
      <c r="A1499" s="30"/>
      <c r="B1499" s="98"/>
      <c r="C1499" s="30"/>
      <c r="D1499" s="2"/>
      <c r="E1499" s="3"/>
      <c r="F1499" s="4"/>
      <c r="G1499" s="2"/>
      <c r="H1499" s="167"/>
      <c r="I1499" s="167"/>
      <c r="J1499" s="168"/>
      <c r="K1499" s="25"/>
    </row>
    <row r="1500" spans="1:11" s="102" customFormat="1">
      <c r="A1500" s="30"/>
      <c r="B1500" s="98"/>
      <c r="C1500" s="30"/>
      <c r="D1500" s="2"/>
      <c r="E1500" s="3"/>
      <c r="F1500" s="4"/>
      <c r="G1500" s="2"/>
      <c r="H1500" s="167"/>
      <c r="I1500" s="167"/>
      <c r="J1500" s="168"/>
      <c r="K1500" s="25"/>
    </row>
    <row r="1501" spans="1:11" s="102" customFormat="1">
      <c r="A1501" s="30"/>
      <c r="B1501" s="98"/>
      <c r="C1501" s="30"/>
      <c r="D1501" s="2"/>
      <c r="E1501" s="3"/>
      <c r="F1501" s="4"/>
      <c r="G1501" s="2"/>
      <c r="H1501" s="167"/>
      <c r="I1501" s="167"/>
      <c r="J1501" s="168"/>
      <c r="K1501" s="25"/>
    </row>
    <row r="1502" spans="1:11" s="102" customFormat="1">
      <c r="A1502" s="30"/>
      <c r="B1502" s="98"/>
      <c r="C1502" s="30"/>
      <c r="D1502" s="2"/>
      <c r="E1502" s="3"/>
      <c r="F1502" s="4"/>
      <c r="G1502" s="2"/>
      <c r="H1502" s="167"/>
      <c r="I1502" s="167"/>
      <c r="J1502" s="168"/>
      <c r="K1502" s="25"/>
    </row>
    <row r="1503" spans="1:11" s="102" customFormat="1">
      <c r="A1503" s="30"/>
      <c r="B1503" s="98"/>
      <c r="C1503" s="30"/>
      <c r="D1503" s="2"/>
      <c r="E1503" s="3"/>
      <c r="F1503" s="4"/>
      <c r="G1503" s="2"/>
      <c r="H1503" s="167"/>
      <c r="I1503" s="167"/>
      <c r="J1503" s="168"/>
      <c r="K1503" s="25"/>
    </row>
    <row r="1504" spans="1:11" s="102" customFormat="1">
      <c r="A1504" s="30"/>
      <c r="B1504" s="98"/>
      <c r="C1504" s="30"/>
      <c r="D1504" s="2"/>
      <c r="E1504" s="3"/>
      <c r="F1504" s="4"/>
      <c r="G1504" s="2"/>
      <c r="H1504" s="167"/>
      <c r="I1504" s="167"/>
      <c r="J1504" s="168"/>
      <c r="K1504" s="25"/>
    </row>
    <row r="1505" spans="1:11" s="102" customFormat="1">
      <c r="A1505" s="30"/>
      <c r="B1505" s="98"/>
      <c r="C1505" s="30"/>
      <c r="D1505" s="2"/>
      <c r="E1505" s="3"/>
      <c r="F1505" s="4"/>
      <c r="G1505" s="2"/>
      <c r="H1505" s="167"/>
      <c r="I1505" s="167"/>
      <c r="J1505" s="168"/>
      <c r="K1505" s="25"/>
    </row>
    <row r="1506" spans="1:11" s="102" customFormat="1">
      <c r="A1506" s="30"/>
      <c r="B1506" s="98"/>
      <c r="C1506" s="30"/>
      <c r="D1506" s="2"/>
      <c r="E1506" s="3"/>
      <c r="F1506" s="4"/>
      <c r="G1506" s="2"/>
      <c r="H1506" s="167"/>
      <c r="I1506" s="167"/>
      <c r="J1506" s="168"/>
      <c r="K1506" s="25"/>
    </row>
    <row r="1507" spans="1:11" s="102" customFormat="1">
      <c r="A1507" s="30"/>
      <c r="B1507" s="98"/>
      <c r="C1507" s="30"/>
      <c r="D1507" s="2"/>
      <c r="E1507" s="3"/>
      <c r="F1507" s="4"/>
      <c r="G1507" s="2"/>
      <c r="H1507" s="167"/>
      <c r="I1507" s="167"/>
      <c r="J1507" s="168"/>
      <c r="K1507" s="25"/>
    </row>
    <row r="1508" spans="1:11" s="102" customFormat="1">
      <c r="A1508" s="30"/>
      <c r="B1508" s="98"/>
      <c r="C1508" s="30"/>
      <c r="D1508" s="2"/>
      <c r="E1508" s="3"/>
      <c r="F1508" s="4"/>
      <c r="G1508" s="2"/>
      <c r="H1508" s="167"/>
      <c r="I1508" s="167"/>
      <c r="J1508" s="168"/>
      <c r="K1508" s="25"/>
    </row>
    <row r="1509" spans="1:11" s="102" customFormat="1">
      <c r="A1509" s="30"/>
      <c r="B1509" s="98"/>
      <c r="C1509" s="30"/>
      <c r="D1509" s="2"/>
      <c r="E1509" s="3"/>
      <c r="F1509" s="4"/>
      <c r="G1509" s="2"/>
      <c r="H1509" s="167"/>
      <c r="I1509" s="167"/>
      <c r="J1509" s="168"/>
      <c r="K1509" s="25"/>
    </row>
    <row r="1510" spans="1:11" s="102" customFormat="1">
      <c r="A1510" s="30"/>
      <c r="B1510" s="98"/>
      <c r="C1510" s="30"/>
      <c r="D1510" s="2"/>
      <c r="E1510" s="3"/>
      <c r="F1510" s="4"/>
      <c r="G1510" s="2"/>
      <c r="H1510" s="167"/>
      <c r="I1510" s="167"/>
      <c r="J1510" s="168"/>
      <c r="K1510" s="25"/>
    </row>
    <row r="1511" spans="1:11" s="102" customFormat="1">
      <c r="A1511" s="30"/>
      <c r="B1511" s="98"/>
      <c r="C1511" s="30"/>
      <c r="D1511" s="2"/>
      <c r="E1511" s="3"/>
      <c r="F1511" s="4"/>
      <c r="G1511" s="2"/>
      <c r="H1511" s="167"/>
      <c r="I1511" s="167"/>
      <c r="J1511" s="168"/>
      <c r="K1511" s="25"/>
    </row>
    <row r="1512" spans="1:11" s="102" customFormat="1">
      <c r="A1512" s="30"/>
      <c r="B1512" s="98"/>
      <c r="C1512" s="30"/>
      <c r="D1512" s="2"/>
      <c r="E1512" s="3"/>
      <c r="F1512" s="4"/>
      <c r="G1512" s="2"/>
      <c r="H1512" s="167"/>
      <c r="I1512" s="167"/>
      <c r="J1512" s="168"/>
      <c r="K1512" s="25"/>
    </row>
    <row r="1513" spans="1:11" s="102" customFormat="1">
      <c r="A1513" s="30"/>
      <c r="B1513" s="98"/>
      <c r="C1513" s="30"/>
      <c r="D1513" s="2"/>
      <c r="E1513" s="3"/>
      <c r="F1513" s="4"/>
      <c r="G1513" s="2"/>
      <c r="H1513" s="167"/>
      <c r="I1513" s="167"/>
      <c r="J1513" s="168"/>
      <c r="K1513" s="25"/>
    </row>
    <row r="1514" spans="1:11" s="102" customFormat="1">
      <c r="A1514" s="30"/>
      <c r="B1514" s="98"/>
      <c r="C1514" s="30"/>
      <c r="D1514" s="2"/>
      <c r="E1514" s="3"/>
      <c r="F1514" s="4"/>
      <c r="G1514" s="2"/>
      <c r="H1514" s="167"/>
      <c r="I1514" s="167"/>
      <c r="J1514" s="168"/>
      <c r="K1514" s="25"/>
    </row>
    <row r="1515" spans="1:11" s="102" customFormat="1">
      <c r="A1515" s="30"/>
      <c r="B1515" s="98"/>
      <c r="C1515" s="30"/>
      <c r="D1515" s="2"/>
      <c r="E1515" s="3"/>
      <c r="F1515" s="4"/>
      <c r="G1515" s="2"/>
      <c r="H1515" s="167"/>
      <c r="I1515" s="167"/>
      <c r="J1515" s="168"/>
      <c r="K1515" s="25"/>
    </row>
    <row r="1516" spans="1:11" s="102" customFormat="1">
      <c r="A1516" s="30"/>
      <c r="B1516" s="98"/>
      <c r="C1516" s="30"/>
      <c r="D1516" s="2"/>
      <c r="E1516" s="3"/>
      <c r="F1516" s="4"/>
      <c r="G1516" s="2"/>
      <c r="H1516" s="167"/>
      <c r="I1516" s="167"/>
      <c r="J1516" s="168"/>
      <c r="K1516" s="25"/>
    </row>
    <row r="1517" spans="1:11" s="102" customFormat="1">
      <c r="A1517" s="30"/>
      <c r="B1517" s="98"/>
      <c r="C1517" s="30"/>
      <c r="D1517" s="2"/>
      <c r="E1517" s="3"/>
      <c r="F1517" s="4"/>
      <c r="G1517" s="2"/>
      <c r="H1517" s="167"/>
      <c r="I1517" s="167"/>
      <c r="J1517" s="168"/>
      <c r="K1517" s="25"/>
    </row>
    <row r="1518" spans="1:11" s="102" customFormat="1">
      <c r="A1518" s="30"/>
      <c r="B1518" s="98"/>
      <c r="C1518" s="30"/>
      <c r="D1518" s="2"/>
      <c r="E1518" s="3"/>
      <c r="F1518" s="4"/>
      <c r="G1518" s="2"/>
      <c r="H1518" s="167"/>
      <c r="I1518" s="167"/>
      <c r="J1518" s="168"/>
      <c r="K1518" s="25"/>
    </row>
    <row r="1519" spans="1:11" s="102" customFormat="1">
      <c r="A1519" s="30"/>
      <c r="B1519" s="98"/>
      <c r="C1519" s="30"/>
      <c r="D1519" s="2"/>
      <c r="E1519" s="3"/>
      <c r="F1519" s="4"/>
      <c r="G1519" s="2"/>
      <c r="H1519" s="167"/>
      <c r="I1519" s="167"/>
      <c r="J1519" s="168"/>
      <c r="K1519" s="25"/>
    </row>
    <row r="1520" spans="1:11" s="102" customFormat="1">
      <c r="A1520" s="30"/>
      <c r="B1520" s="98"/>
      <c r="C1520" s="30"/>
      <c r="D1520" s="2"/>
      <c r="E1520" s="3"/>
      <c r="F1520" s="4"/>
      <c r="G1520" s="2"/>
      <c r="H1520" s="167"/>
      <c r="I1520" s="167"/>
      <c r="J1520" s="168"/>
      <c r="K1520" s="25"/>
    </row>
    <row r="1521" spans="1:11" s="102" customFormat="1">
      <c r="A1521" s="30"/>
      <c r="B1521" s="98"/>
      <c r="C1521" s="30"/>
      <c r="D1521" s="2"/>
      <c r="E1521" s="3"/>
      <c r="F1521" s="4"/>
      <c r="G1521" s="2"/>
      <c r="H1521" s="167"/>
      <c r="I1521" s="167"/>
      <c r="J1521" s="168"/>
      <c r="K1521" s="25"/>
    </row>
    <row r="1522" spans="1:11" s="102" customFormat="1">
      <c r="A1522" s="30"/>
      <c r="B1522" s="98"/>
      <c r="C1522" s="30"/>
      <c r="D1522" s="2"/>
      <c r="E1522" s="3"/>
      <c r="F1522" s="4"/>
      <c r="G1522" s="2"/>
      <c r="H1522" s="167"/>
      <c r="I1522" s="167"/>
      <c r="J1522" s="168"/>
      <c r="K1522" s="25"/>
    </row>
    <row r="1523" spans="1:11" s="102" customFormat="1">
      <c r="A1523" s="30"/>
      <c r="B1523" s="98"/>
      <c r="C1523" s="30"/>
      <c r="D1523" s="2"/>
      <c r="E1523" s="3"/>
      <c r="F1523" s="4"/>
      <c r="G1523" s="2"/>
      <c r="H1523" s="167"/>
      <c r="I1523" s="167"/>
      <c r="J1523" s="168"/>
      <c r="K1523" s="25"/>
    </row>
    <row r="1524" spans="1:11" s="102" customFormat="1">
      <c r="A1524" s="30"/>
      <c r="B1524" s="98"/>
      <c r="C1524" s="30"/>
      <c r="D1524" s="2"/>
      <c r="E1524" s="3"/>
      <c r="F1524" s="4"/>
      <c r="G1524" s="2"/>
      <c r="H1524" s="167"/>
      <c r="I1524" s="167"/>
      <c r="J1524" s="168"/>
      <c r="K1524" s="25"/>
    </row>
    <row r="1525" spans="1:11" s="102" customFormat="1">
      <c r="A1525" s="30"/>
      <c r="B1525" s="98"/>
      <c r="C1525" s="30"/>
      <c r="D1525" s="2"/>
      <c r="E1525" s="3"/>
      <c r="F1525" s="4"/>
      <c r="G1525" s="2"/>
      <c r="H1525" s="167"/>
      <c r="I1525" s="167"/>
      <c r="J1525" s="168"/>
      <c r="K1525" s="25"/>
    </row>
    <row r="1526" spans="1:11" s="102" customFormat="1">
      <c r="A1526" s="30"/>
      <c r="B1526" s="98"/>
      <c r="C1526" s="30"/>
      <c r="D1526" s="2"/>
      <c r="E1526" s="3"/>
      <c r="F1526" s="4"/>
      <c r="G1526" s="2"/>
      <c r="H1526" s="167"/>
      <c r="I1526" s="167"/>
      <c r="J1526" s="168"/>
      <c r="K1526" s="25"/>
    </row>
    <row r="1527" spans="1:11" s="102" customFormat="1">
      <c r="A1527" s="30"/>
      <c r="B1527" s="98"/>
      <c r="C1527" s="30"/>
      <c r="D1527" s="2"/>
      <c r="E1527" s="3"/>
      <c r="F1527" s="4"/>
      <c r="G1527" s="2"/>
      <c r="H1527" s="167"/>
      <c r="I1527" s="167"/>
      <c r="J1527" s="168"/>
      <c r="K1527" s="25"/>
    </row>
    <row r="1528" spans="1:11" s="102" customFormat="1">
      <c r="A1528" s="30"/>
      <c r="B1528" s="98"/>
      <c r="C1528" s="30"/>
      <c r="D1528" s="2"/>
      <c r="E1528" s="3"/>
      <c r="F1528" s="4"/>
      <c r="G1528" s="2"/>
      <c r="H1528" s="167"/>
      <c r="I1528" s="167"/>
      <c r="J1528" s="168"/>
      <c r="K1528" s="25"/>
    </row>
    <row r="1529" spans="1:11" s="102" customFormat="1">
      <c r="A1529" s="30"/>
      <c r="B1529" s="98"/>
      <c r="C1529" s="30"/>
      <c r="D1529" s="2"/>
      <c r="E1529" s="3"/>
      <c r="F1529" s="4"/>
      <c r="G1529" s="2"/>
      <c r="H1529" s="167"/>
      <c r="I1529" s="167"/>
      <c r="J1529" s="168"/>
      <c r="K1529" s="25"/>
    </row>
    <row r="1530" spans="1:11" s="102" customFormat="1">
      <c r="A1530" s="30"/>
      <c r="B1530" s="98"/>
      <c r="C1530" s="30"/>
      <c r="D1530" s="2"/>
      <c r="E1530" s="3"/>
      <c r="F1530" s="4"/>
      <c r="G1530" s="2"/>
      <c r="H1530" s="167"/>
      <c r="I1530" s="167"/>
      <c r="J1530" s="168"/>
      <c r="K1530" s="25"/>
    </row>
    <row r="1531" spans="1:11" s="102" customFormat="1">
      <c r="A1531" s="30"/>
      <c r="B1531" s="98"/>
      <c r="C1531" s="30"/>
      <c r="D1531" s="2"/>
      <c r="E1531" s="3"/>
      <c r="F1531" s="4"/>
      <c r="G1531" s="2"/>
      <c r="H1531" s="167"/>
      <c r="I1531" s="167"/>
      <c r="J1531" s="168"/>
      <c r="K1531" s="25"/>
    </row>
    <row r="1532" spans="1:11" s="102" customFormat="1">
      <c r="A1532" s="30"/>
      <c r="B1532" s="98"/>
      <c r="C1532" s="30"/>
      <c r="D1532" s="2"/>
      <c r="E1532" s="3"/>
      <c r="F1532" s="4"/>
      <c r="G1532" s="2"/>
      <c r="H1532" s="167"/>
      <c r="I1532" s="167"/>
      <c r="J1532" s="168"/>
      <c r="K1532" s="25"/>
    </row>
    <row r="1533" spans="1:11" s="102" customFormat="1">
      <c r="A1533" s="30"/>
      <c r="B1533" s="98"/>
      <c r="C1533" s="30"/>
      <c r="D1533" s="2"/>
      <c r="E1533" s="3"/>
      <c r="F1533" s="4"/>
      <c r="G1533" s="2"/>
      <c r="H1533" s="167"/>
      <c r="I1533" s="167"/>
      <c r="J1533" s="168"/>
      <c r="K1533" s="25"/>
    </row>
    <row r="1534" spans="1:11" s="102" customFormat="1">
      <c r="A1534" s="30"/>
      <c r="B1534" s="98"/>
      <c r="C1534" s="30"/>
      <c r="D1534" s="2"/>
      <c r="E1534" s="3"/>
      <c r="F1534" s="4"/>
      <c r="G1534" s="2"/>
      <c r="H1534" s="167"/>
      <c r="I1534" s="167"/>
      <c r="J1534" s="168"/>
      <c r="K1534" s="25"/>
    </row>
    <row r="1535" spans="1:11" s="102" customFormat="1">
      <c r="A1535" s="30"/>
      <c r="B1535" s="98"/>
      <c r="C1535" s="30"/>
      <c r="D1535" s="2"/>
      <c r="E1535" s="3"/>
      <c r="F1535" s="4"/>
      <c r="G1535" s="2"/>
      <c r="H1535" s="167"/>
      <c r="I1535" s="167"/>
      <c r="J1535" s="168"/>
      <c r="K1535" s="25"/>
    </row>
    <row r="1536" spans="1:11" s="102" customFormat="1">
      <c r="A1536" s="30"/>
      <c r="B1536" s="98"/>
      <c r="C1536" s="30"/>
      <c r="D1536" s="2"/>
      <c r="E1536" s="3"/>
      <c r="F1536" s="4"/>
      <c r="G1536" s="2"/>
      <c r="H1536" s="167"/>
      <c r="I1536" s="167"/>
      <c r="J1536" s="168"/>
      <c r="K1536" s="25"/>
    </row>
    <row r="1537" spans="1:11" s="102" customFormat="1">
      <c r="A1537" s="30"/>
      <c r="B1537" s="98"/>
      <c r="C1537" s="30"/>
      <c r="D1537" s="2"/>
      <c r="E1537" s="3"/>
      <c r="F1537" s="4"/>
      <c r="G1537" s="2"/>
      <c r="H1537" s="167"/>
      <c r="I1537" s="167"/>
      <c r="J1537" s="168"/>
      <c r="K1537" s="25"/>
    </row>
    <row r="1538" spans="1:11" s="102" customFormat="1">
      <c r="A1538" s="30"/>
      <c r="B1538" s="98"/>
      <c r="C1538" s="30"/>
      <c r="D1538" s="2"/>
      <c r="E1538" s="3"/>
      <c r="F1538" s="4"/>
      <c r="G1538" s="2"/>
      <c r="H1538" s="167"/>
      <c r="I1538" s="167"/>
      <c r="J1538" s="168"/>
      <c r="K1538" s="25"/>
    </row>
    <row r="1539" spans="1:11" s="102" customFormat="1">
      <c r="A1539" s="30"/>
      <c r="B1539" s="98"/>
      <c r="C1539" s="30"/>
      <c r="D1539" s="2"/>
      <c r="E1539" s="3"/>
      <c r="F1539" s="4"/>
      <c r="G1539" s="2"/>
      <c r="H1539" s="167"/>
      <c r="I1539" s="167"/>
      <c r="J1539" s="168"/>
      <c r="K1539" s="25"/>
    </row>
    <row r="1540" spans="1:11" s="102" customFormat="1">
      <c r="A1540" s="30"/>
      <c r="B1540" s="98"/>
      <c r="C1540" s="30"/>
      <c r="D1540" s="2"/>
      <c r="E1540" s="3"/>
      <c r="F1540" s="4"/>
      <c r="G1540" s="2"/>
      <c r="H1540" s="167"/>
      <c r="I1540" s="167"/>
      <c r="J1540" s="168"/>
      <c r="K1540" s="25"/>
    </row>
    <row r="1541" spans="1:11" s="102" customFormat="1">
      <c r="A1541" s="30"/>
      <c r="B1541" s="98"/>
      <c r="C1541" s="30"/>
      <c r="D1541" s="2"/>
      <c r="E1541" s="3"/>
      <c r="F1541" s="4"/>
      <c r="G1541" s="2"/>
      <c r="H1541" s="167"/>
      <c r="I1541" s="167"/>
      <c r="J1541" s="168"/>
      <c r="K1541" s="25"/>
    </row>
    <row r="1542" spans="1:11" s="102" customFormat="1">
      <c r="A1542" s="30"/>
      <c r="B1542" s="98"/>
      <c r="C1542" s="30"/>
      <c r="D1542" s="2"/>
      <c r="E1542" s="3"/>
      <c r="F1542" s="4"/>
      <c r="G1542" s="2"/>
      <c r="H1542" s="167"/>
      <c r="I1542" s="167"/>
      <c r="J1542" s="168"/>
      <c r="K1542" s="25"/>
    </row>
    <row r="1543" spans="1:11" s="102" customFormat="1">
      <c r="A1543" s="30"/>
      <c r="B1543" s="98"/>
      <c r="C1543" s="30"/>
      <c r="D1543" s="2"/>
      <c r="E1543" s="3"/>
      <c r="F1543" s="4"/>
      <c r="G1543" s="2"/>
      <c r="H1543" s="167"/>
      <c r="I1543" s="167"/>
      <c r="J1543" s="168"/>
      <c r="K1543" s="25"/>
    </row>
    <row r="1544" spans="1:11" s="102" customFormat="1">
      <c r="A1544" s="30"/>
      <c r="B1544" s="98"/>
      <c r="C1544" s="30"/>
      <c r="D1544" s="2"/>
      <c r="E1544" s="3"/>
      <c r="F1544" s="4"/>
      <c r="G1544" s="2"/>
      <c r="H1544" s="167"/>
      <c r="I1544" s="167"/>
      <c r="J1544" s="168"/>
      <c r="K1544" s="25"/>
    </row>
    <row r="1545" spans="1:11" s="102" customFormat="1">
      <c r="A1545" s="30"/>
      <c r="B1545" s="98"/>
      <c r="C1545" s="30"/>
      <c r="D1545" s="2"/>
      <c r="E1545" s="3"/>
      <c r="F1545" s="4"/>
      <c r="G1545" s="2"/>
      <c r="H1545" s="167"/>
      <c r="I1545" s="167"/>
      <c r="J1545" s="168"/>
      <c r="K1545" s="25"/>
    </row>
    <row r="1546" spans="1:11" s="102" customFormat="1">
      <c r="A1546" s="30"/>
      <c r="B1546" s="98"/>
      <c r="C1546" s="30"/>
      <c r="D1546" s="2"/>
      <c r="E1546" s="3"/>
      <c r="F1546" s="4"/>
      <c r="G1546" s="2"/>
      <c r="H1546" s="167"/>
      <c r="I1546" s="167"/>
      <c r="J1546" s="168"/>
      <c r="K1546" s="25"/>
    </row>
    <row r="1547" spans="1:11" s="102" customFormat="1">
      <c r="A1547" s="30"/>
      <c r="B1547" s="98"/>
      <c r="C1547" s="30"/>
      <c r="D1547" s="2"/>
      <c r="E1547" s="3"/>
      <c r="F1547" s="4"/>
      <c r="G1547" s="2"/>
      <c r="H1547" s="167"/>
      <c r="I1547" s="167"/>
      <c r="J1547" s="168"/>
      <c r="K1547" s="25"/>
    </row>
    <row r="1548" spans="1:11" s="102" customFormat="1">
      <c r="A1548" s="30"/>
      <c r="B1548" s="98"/>
      <c r="C1548" s="30"/>
      <c r="D1548" s="2"/>
      <c r="E1548" s="3"/>
      <c r="F1548" s="4"/>
      <c r="G1548" s="2"/>
      <c r="H1548" s="167"/>
      <c r="I1548" s="167"/>
      <c r="J1548" s="168"/>
      <c r="K1548" s="25"/>
    </row>
    <row r="1549" spans="1:11" s="102" customFormat="1">
      <c r="A1549" s="30"/>
      <c r="B1549" s="98"/>
      <c r="C1549" s="30"/>
      <c r="D1549" s="2"/>
      <c r="E1549" s="3"/>
      <c r="F1549" s="4"/>
      <c r="G1549" s="2"/>
      <c r="H1549" s="167"/>
      <c r="I1549" s="167"/>
      <c r="J1549" s="168"/>
      <c r="K1549" s="25"/>
    </row>
    <row r="1550" spans="1:11" s="102" customFormat="1">
      <c r="A1550" s="30"/>
      <c r="B1550" s="98"/>
      <c r="C1550" s="30"/>
      <c r="D1550" s="2"/>
      <c r="E1550" s="3"/>
      <c r="F1550" s="4"/>
      <c r="G1550" s="2"/>
      <c r="H1550" s="167"/>
      <c r="I1550" s="167"/>
      <c r="J1550" s="168"/>
      <c r="K1550" s="25"/>
    </row>
    <row r="1551" spans="1:11" s="102" customFormat="1">
      <c r="A1551" s="30"/>
      <c r="B1551" s="98"/>
      <c r="C1551" s="30"/>
      <c r="D1551" s="2"/>
      <c r="E1551" s="3"/>
      <c r="F1551" s="4"/>
      <c r="G1551" s="2"/>
      <c r="H1551" s="167"/>
      <c r="I1551" s="167"/>
      <c r="J1551" s="168"/>
      <c r="K1551" s="25"/>
    </row>
    <row r="1552" spans="1:11" s="102" customFormat="1">
      <c r="A1552" s="30"/>
      <c r="B1552" s="98"/>
      <c r="C1552" s="30"/>
      <c r="D1552" s="2"/>
      <c r="E1552" s="3"/>
      <c r="F1552" s="4"/>
      <c r="G1552" s="2"/>
      <c r="H1552" s="167"/>
      <c r="I1552" s="167"/>
      <c r="J1552" s="168"/>
      <c r="K1552" s="25"/>
    </row>
    <row r="1553" spans="1:11" s="102" customFormat="1">
      <c r="A1553" s="30"/>
      <c r="B1553" s="98"/>
      <c r="C1553" s="30"/>
      <c r="D1553" s="2"/>
      <c r="E1553" s="3"/>
      <c r="F1553" s="4"/>
      <c r="G1553" s="2"/>
      <c r="H1553" s="167"/>
      <c r="I1553" s="167"/>
      <c r="J1553" s="168"/>
      <c r="K1553" s="25"/>
    </row>
    <row r="1554" spans="1:11" s="102" customFormat="1">
      <c r="A1554" s="30"/>
      <c r="B1554" s="98"/>
      <c r="C1554" s="30"/>
      <c r="D1554" s="2"/>
      <c r="E1554" s="3"/>
      <c r="F1554" s="4"/>
      <c r="G1554" s="2"/>
      <c r="H1554" s="167"/>
      <c r="I1554" s="167"/>
      <c r="J1554" s="168"/>
      <c r="K1554" s="25"/>
    </row>
    <row r="1555" spans="1:11" s="102" customFormat="1">
      <c r="A1555" s="30"/>
      <c r="B1555" s="98"/>
      <c r="C1555" s="30"/>
      <c r="D1555" s="2"/>
      <c r="E1555" s="3"/>
      <c r="F1555" s="4"/>
      <c r="G1555" s="2"/>
      <c r="H1555" s="167"/>
      <c r="I1555" s="167"/>
      <c r="J1555" s="168"/>
      <c r="K1555" s="25"/>
    </row>
    <row r="1556" spans="1:11" s="102" customFormat="1">
      <c r="A1556" s="30"/>
      <c r="B1556" s="98"/>
      <c r="C1556" s="30"/>
      <c r="D1556" s="2"/>
      <c r="E1556" s="3"/>
      <c r="F1556" s="4"/>
      <c r="G1556" s="2"/>
      <c r="H1556" s="167"/>
      <c r="I1556" s="167"/>
      <c r="J1556" s="168"/>
      <c r="K1556" s="25"/>
    </row>
    <row r="1557" spans="1:11" s="102" customFormat="1">
      <c r="A1557" s="30"/>
      <c r="B1557" s="98"/>
      <c r="C1557" s="30"/>
      <c r="D1557" s="2"/>
      <c r="E1557" s="3"/>
      <c r="F1557" s="4"/>
      <c r="G1557" s="2"/>
      <c r="H1557" s="167"/>
      <c r="I1557" s="167"/>
      <c r="J1557" s="168"/>
      <c r="K1557" s="25"/>
    </row>
    <row r="1558" spans="1:11" s="102" customFormat="1">
      <c r="A1558" s="30"/>
      <c r="B1558" s="98"/>
      <c r="C1558" s="30"/>
      <c r="D1558" s="2"/>
      <c r="E1558" s="3"/>
      <c r="F1558" s="4"/>
      <c r="G1558" s="2"/>
      <c r="H1558" s="167"/>
      <c r="I1558" s="167"/>
      <c r="J1558" s="168"/>
      <c r="K1558" s="25"/>
    </row>
    <row r="1559" spans="1:11" s="102" customFormat="1">
      <c r="A1559" s="30"/>
      <c r="B1559" s="98"/>
      <c r="C1559" s="30"/>
      <c r="D1559" s="2"/>
      <c r="E1559" s="3"/>
      <c r="F1559" s="4"/>
      <c r="G1559" s="2"/>
      <c r="H1559" s="167"/>
      <c r="I1559" s="167"/>
      <c r="J1559" s="168"/>
      <c r="K1559" s="25"/>
    </row>
    <row r="1560" spans="1:11" s="102" customFormat="1">
      <c r="A1560" s="30"/>
      <c r="B1560" s="98"/>
      <c r="C1560" s="30"/>
      <c r="D1560" s="2"/>
      <c r="E1560" s="3"/>
      <c r="F1560" s="4"/>
      <c r="G1560" s="2"/>
      <c r="H1560" s="167"/>
      <c r="I1560" s="167"/>
      <c r="J1560" s="168"/>
      <c r="K1560" s="25"/>
    </row>
    <row r="1561" spans="1:11" s="102" customFormat="1">
      <c r="A1561" s="30"/>
      <c r="B1561" s="98"/>
      <c r="C1561" s="30"/>
      <c r="D1561" s="2"/>
      <c r="E1561" s="3"/>
      <c r="F1561" s="4"/>
      <c r="G1561" s="2"/>
      <c r="H1561" s="167"/>
      <c r="I1561" s="167"/>
      <c r="J1561" s="168"/>
      <c r="K1561" s="25"/>
    </row>
    <row r="1562" spans="1:11" s="102" customFormat="1">
      <c r="A1562" s="30"/>
      <c r="B1562" s="98"/>
      <c r="C1562" s="30"/>
      <c r="D1562" s="2"/>
      <c r="E1562" s="3"/>
      <c r="F1562" s="4"/>
      <c r="G1562" s="2"/>
      <c r="H1562" s="167"/>
      <c r="I1562" s="167"/>
      <c r="J1562" s="168"/>
      <c r="K1562" s="25"/>
    </row>
    <row r="1563" spans="1:11" s="102" customFormat="1">
      <c r="A1563" s="30"/>
      <c r="B1563" s="98"/>
      <c r="C1563" s="30"/>
      <c r="D1563" s="2"/>
      <c r="E1563" s="3"/>
      <c r="F1563" s="4"/>
      <c r="G1563" s="2"/>
      <c r="H1563" s="167"/>
      <c r="I1563" s="167"/>
      <c r="J1563" s="168"/>
      <c r="K1563" s="25"/>
    </row>
    <row r="1564" spans="1:11" s="102" customFormat="1">
      <c r="A1564" s="30"/>
      <c r="B1564" s="98"/>
      <c r="C1564" s="30"/>
      <c r="D1564" s="2"/>
      <c r="E1564" s="3"/>
      <c r="F1564" s="4"/>
      <c r="G1564" s="2"/>
      <c r="H1564" s="167"/>
      <c r="I1564" s="167"/>
      <c r="J1564" s="168"/>
      <c r="K1564" s="25"/>
    </row>
    <row r="1565" spans="1:11" s="102" customFormat="1">
      <c r="A1565" s="30"/>
      <c r="B1565" s="98"/>
      <c r="C1565" s="30"/>
      <c r="D1565" s="2"/>
      <c r="E1565" s="3"/>
      <c r="F1565" s="4"/>
      <c r="G1565" s="2"/>
      <c r="H1565" s="167"/>
      <c r="I1565" s="167"/>
      <c r="J1565" s="168"/>
      <c r="K1565" s="25"/>
    </row>
    <row r="1566" spans="1:11" s="102" customFormat="1">
      <c r="A1566" s="30"/>
      <c r="B1566" s="98"/>
      <c r="C1566" s="30"/>
      <c r="D1566" s="2"/>
      <c r="E1566" s="3"/>
      <c r="F1566" s="4"/>
      <c r="G1566" s="2"/>
      <c r="H1566" s="167"/>
      <c r="I1566" s="167"/>
      <c r="J1566" s="168"/>
      <c r="K1566" s="25"/>
    </row>
    <row r="1567" spans="1:11" s="102" customFormat="1">
      <c r="A1567" s="30"/>
      <c r="B1567" s="98"/>
      <c r="C1567" s="30"/>
      <c r="D1567" s="2"/>
      <c r="E1567" s="3"/>
      <c r="F1567" s="4"/>
      <c r="G1567" s="2"/>
      <c r="H1567" s="167"/>
      <c r="I1567" s="167"/>
      <c r="J1567" s="168"/>
      <c r="K1567" s="25"/>
    </row>
    <row r="1568" spans="1:11" s="102" customFormat="1">
      <c r="A1568" s="30"/>
      <c r="B1568" s="98"/>
      <c r="C1568" s="30"/>
      <c r="D1568" s="2"/>
      <c r="E1568" s="3"/>
      <c r="F1568" s="4"/>
      <c r="G1568" s="2"/>
      <c r="H1568" s="167"/>
      <c r="I1568" s="167"/>
      <c r="J1568" s="168"/>
      <c r="K1568" s="25"/>
    </row>
    <row r="1569" spans="1:11" s="102" customFormat="1">
      <c r="A1569" s="30"/>
      <c r="B1569" s="98"/>
      <c r="C1569" s="30"/>
      <c r="D1569" s="2"/>
      <c r="E1569" s="3"/>
      <c r="F1569" s="4"/>
      <c r="G1569" s="2"/>
      <c r="H1569" s="167"/>
      <c r="I1569" s="167"/>
      <c r="J1569" s="168"/>
      <c r="K1569" s="25"/>
    </row>
    <row r="1570" spans="1:11" s="102" customFormat="1">
      <c r="A1570" s="30"/>
      <c r="B1570" s="98"/>
      <c r="C1570" s="30"/>
      <c r="D1570" s="2"/>
      <c r="E1570" s="3"/>
      <c r="F1570" s="4"/>
      <c r="G1570" s="2"/>
      <c r="H1570" s="167"/>
      <c r="I1570" s="167"/>
      <c r="J1570" s="168"/>
      <c r="K1570" s="25"/>
    </row>
    <row r="1571" spans="1:11" s="102" customFormat="1">
      <c r="A1571" s="30"/>
      <c r="B1571" s="98"/>
      <c r="C1571" s="30"/>
      <c r="D1571" s="2"/>
      <c r="E1571" s="3"/>
      <c r="F1571" s="4"/>
      <c r="G1571" s="2"/>
      <c r="H1571" s="167"/>
      <c r="I1571" s="167"/>
      <c r="J1571" s="168"/>
      <c r="K1571" s="25"/>
    </row>
    <row r="1572" spans="1:11" s="102" customFormat="1">
      <c r="A1572" s="30"/>
      <c r="B1572" s="98"/>
      <c r="C1572" s="30"/>
      <c r="D1572" s="2"/>
      <c r="E1572" s="3"/>
      <c r="F1572" s="4"/>
      <c r="G1572" s="2"/>
      <c r="H1572" s="167"/>
      <c r="I1572" s="167"/>
      <c r="J1572" s="168"/>
      <c r="K1572" s="25"/>
    </row>
    <row r="1573" spans="1:11" s="102" customFormat="1">
      <c r="A1573" s="30"/>
      <c r="B1573" s="98"/>
      <c r="C1573" s="30"/>
      <c r="D1573" s="2"/>
      <c r="E1573" s="3"/>
      <c r="F1573" s="4"/>
      <c r="G1573" s="2"/>
      <c r="H1573" s="167"/>
      <c r="I1573" s="167"/>
      <c r="J1573" s="168"/>
      <c r="K1573" s="25"/>
    </row>
    <row r="1574" spans="1:11" s="102" customFormat="1">
      <c r="A1574" s="30"/>
      <c r="B1574" s="98"/>
      <c r="C1574" s="30"/>
      <c r="D1574" s="2"/>
      <c r="E1574" s="3"/>
      <c r="F1574" s="4"/>
      <c r="G1574" s="2"/>
      <c r="H1574" s="167"/>
      <c r="I1574" s="167"/>
      <c r="J1574" s="168"/>
      <c r="K1574" s="25"/>
    </row>
    <row r="1575" spans="1:11" s="102" customFormat="1">
      <c r="A1575" s="30"/>
      <c r="B1575" s="98"/>
      <c r="C1575" s="30"/>
      <c r="D1575" s="2"/>
      <c r="E1575" s="3"/>
      <c r="F1575" s="4"/>
      <c r="G1575" s="2"/>
      <c r="H1575" s="167"/>
      <c r="I1575" s="167"/>
      <c r="J1575" s="168"/>
      <c r="K1575" s="25"/>
    </row>
    <row r="1576" spans="1:11" s="102" customFormat="1">
      <c r="A1576" s="30"/>
      <c r="B1576" s="98"/>
      <c r="C1576" s="30"/>
      <c r="D1576" s="2"/>
      <c r="E1576" s="3"/>
      <c r="F1576" s="4"/>
      <c r="G1576" s="2"/>
      <c r="H1576" s="167"/>
      <c r="I1576" s="167"/>
      <c r="J1576" s="168"/>
      <c r="K1576" s="25"/>
    </row>
    <row r="1577" spans="1:11" s="102" customFormat="1">
      <c r="A1577" s="30"/>
      <c r="B1577" s="98"/>
      <c r="C1577" s="30"/>
      <c r="D1577" s="2"/>
      <c r="E1577" s="3"/>
      <c r="F1577" s="4"/>
      <c r="G1577" s="2"/>
      <c r="H1577" s="167"/>
      <c r="I1577" s="167"/>
      <c r="J1577" s="168"/>
      <c r="K1577" s="25"/>
    </row>
    <row r="1578" spans="1:11" s="102" customFormat="1">
      <c r="A1578" s="30"/>
      <c r="B1578" s="98"/>
      <c r="C1578" s="30"/>
      <c r="D1578" s="2"/>
      <c r="E1578" s="3"/>
      <c r="F1578" s="4"/>
      <c r="G1578" s="2"/>
      <c r="H1578" s="167"/>
      <c r="I1578" s="167"/>
      <c r="J1578" s="168"/>
      <c r="K1578" s="25"/>
    </row>
    <row r="1579" spans="1:11" s="102" customFormat="1">
      <c r="A1579" s="30"/>
      <c r="B1579" s="98"/>
      <c r="C1579" s="30"/>
      <c r="D1579" s="2"/>
      <c r="E1579" s="3"/>
      <c r="F1579" s="4"/>
      <c r="G1579" s="2"/>
      <c r="H1579" s="167"/>
      <c r="I1579" s="167"/>
      <c r="J1579" s="168"/>
      <c r="K1579" s="25"/>
    </row>
    <row r="1580" spans="1:11" s="102" customFormat="1">
      <c r="A1580" s="30"/>
      <c r="B1580" s="98"/>
      <c r="C1580" s="30"/>
      <c r="D1580" s="2"/>
      <c r="E1580" s="3"/>
      <c r="F1580" s="4"/>
      <c r="G1580" s="2"/>
      <c r="H1580" s="167"/>
      <c r="I1580" s="167"/>
      <c r="J1580" s="168"/>
      <c r="K1580" s="25"/>
    </row>
    <row r="1581" spans="1:11" s="102" customFormat="1">
      <c r="A1581" s="30"/>
      <c r="B1581" s="98"/>
      <c r="C1581" s="30"/>
      <c r="D1581" s="2"/>
      <c r="E1581" s="3"/>
      <c r="F1581" s="4"/>
      <c r="G1581" s="2"/>
      <c r="H1581" s="167"/>
      <c r="I1581" s="167"/>
      <c r="J1581" s="168"/>
      <c r="K1581" s="25"/>
    </row>
    <row r="1582" spans="1:11" s="102" customFormat="1">
      <c r="A1582" s="30"/>
      <c r="B1582" s="98"/>
      <c r="C1582" s="30"/>
      <c r="D1582" s="2"/>
      <c r="E1582" s="3"/>
      <c r="F1582" s="4"/>
      <c r="G1582" s="2"/>
      <c r="H1582" s="167"/>
      <c r="I1582" s="167"/>
      <c r="J1582" s="168"/>
      <c r="K1582" s="25"/>
    </row>
    <row r="1583" spans="1:11" s="102" customFormat="1">
      <c r="A1583" s="30"/>
      <c r="B1583" s="98"/>
      <c r="C1583" s="30"/>
      <c r="D1583" s="2"/>
      <c r="E1583" s="3"/>
      <c r="F1583" s="4"/>
      <c r="G1583" s="2"/>
      <c r="H1583" s="167"/>
      <c r="I1583" s="167"/>
      <c r="J1583" s="168"/>
      <c r="K1583" s="25"/>
    </row>
    <row r="1584" spans="1:11" s="102" customFormat="1">
      <c r="A1584" s="30"/>
      <c r="B1584" s="98"/>
      <c r="C1584" s="30"/>
      <c r="D1584" s="2"/>
      <c r="E1584" s="3"/>
      <c r="F1584" s="4"/>
      <c r="G1584" s="2"/>
      <c r="H1584" s="167"/>
      <c r="I1584" s="167"/>
      <c r="J1584" s="168"/>
      <c r="K1584" s="25"/>
    </row>
    <row r="1585" spans="1:11" s="102" customFormat="1">
      <c r="A1585" s="30"/>
      <c r="B1585" s="98"/>
      <c r="C1585" s="30"/>
      <c r="D1585" s="2"/>
      <c r="E1585" s="3"/>
      <c r="F1585" s="4"/>
      <c r="G1585" s="2"/>
      <c r="H1585" s="167"/>
      <c r="I1585" s="167"/>
      <c r="J1585" s="168"/>
      <c r="K1585" s="25"/>
    </row>
    <row r="1586" spans="1:11" s="102" customFormat="1">
      <c r="A1586" s="30"/>
      <c r="B1586" s="98"/>
      <c r="C1586" s="30"/>
      <c r="D1586" s="2"/>
      <c r="E1586" s="3"/>
      <c r="F1586" s="4"/>
      <c r="G1586" s="2"/>
      <c r="H1586" s="167"/>
      <c r="I1586" s="167"/>
      <c r="J1586" s="168"/>
      <c r="K1586" s="25"/>
    </row>
    <row r="1587" spans="1:11" s="102" customFormat="1">
      <c r="A1587" s="30"/>
      <c r="B1587" s="98"/>
      <c r="C1587" s="30"/>
      <c r="D1587" s="2"/>
      <c r="E1587" s="3"/>
      <c r="F1587" s="4"/>
      <c r="G1587" s="2"/>
      <c r="H1587" s="167"/>
      <c r="I1587" s="167"/>
      <c r="J1587" s="168"/>
      <c r="K1587" s="25"/>
    </row>
    <row r="1588" spans="1:11" s="102" customFormat="1">
      <c r="A1588" s="30"/>
      <c r="B1588" s="98"/>
      <c r="C1588" s="30"/>
      <c r="D1588" s="2"/>
      <c r="E1588" s="3"/>
      <c r="F1588" s="4"/>
      <c r="G1588" s="2"/>
      <c r="H1588" s="167"/>
      <c r="I1588" s="167"/>
      <c r="J1588" s="168"/>
      <c r="K1588" s="25"/>
    </row>
    <row r="1589" spans="1:11" s="102" customFormat="1">
      <c r="A1589" s="30"/>
      <c r="B1589" s="98"/>
      <c r="C1589" s="30"/>
      <c r="D1589" s="2"/>
      <c r="E1589" s="3"/>
      <c r="F1589" s="4"/>
      <c r="G1589" s="2"/>
      <c r="H1589" s="167"/>
      <c r="I1589" s="167"/>
      <c r="J1589" s="168"/>
      <c r="K1589" s="25"/>
    </row>
    <row r="1590" spans="1:11" s="102" customFormat="1">
      <c r="A1590" s="30"/>
      <c r="B1590" s="98"/>
      <c r="C1590" s="30"/>
      <c r="D1590" s="2"/>
      <c r="E1590" s="3"/>
      <c r="F1590" s="4"/>
      <c r="G1590" s="2"/>
      <c r="H1590" s="167"/>
      <c r="I1590" s="167"/>
      <c r="J1590" s="168"/>
      <c r="K1590" s="25"/>
    </row>
    <row r="1591" spans="1:11" s="102" customFormat="1">
      <c r="A1591" s="30"/>
      <c r="B1591" s="98"/>
      <c r="C1591" s="30"/>
      <c r="D1591" s="2"/>
      <c r="E1591" s="3"/>
      <c r="F1591" s="4"/>
      <c r="G1591" s="2"/>
      <c r="H1591" s="167"/>
      <c r="I1591" s="167"/>
      <c r="J1591" s="168"/>
      <c r="K1591" s="25"/>
    </row>
    <row r="1592" spans="1:11" s="102" customFormat="1">
      <c r="A1592" s="30"/>
      <c r="B1592" s="98"/>
      <c r="C1592" s="30"/>
      <c r="D1592" s="2"/>
      <c r="E1592" s="3"/>
      <c r="F1592" s="4"/>
      <c r="G1592" s="2"/>
      <c r="H1592" s="167"/>
      <c r="I1592" s="167"/>
      <c r="J1592" s="168"/>
      <c r="K1592" s="25"/>
    </row>
    <row r="1593" spans="1:11" s="102" customFormat="1">
      <c r="A1593" s="30"/>
      <c r="B1593" s="98"/>
      <c r="C1593" s="30"/>
      <c r="D1593" s="2"/>
      <c r="E1593" s="3"/>
      <c r="F1593" s="4"/>
      <c r="G1593" s="2"/>
      <c r="H1593" s="167"/>
      <c r="I1593" s="167"/>
      <c r="J1593" s="168"/>
      <c r="K1593" s="25"/>
    </row>
    <row r="1594" spans="1:11" s="102" customFormat="1">
      <c r="A1594" s="30"/>
      <c r="B1594" s="98"/>
      <c r="C1594" s="30"/>
      <c r="D1594" s="2"/>
      <c r="E1594" s="3"/>
      <c r="F1594" s="4"/>
      <c r="G1594" s="2"/>
      <c r="H1594" s="167"/>
      <c r="I1594" s="167"/>
      <c r="J1594" s="168"/>
      <c r="K1594" s="25"/>
    </row>
    <row r="1595" spans="1:11" s="102" customFormat="1">
      <c r="A1595" s="30"/>
      <c r="B1595" s="98"/>
      <c r="C1595" s="30"/>
      <c r="D1595" s="2"/>
      <c r="E1595" s="3"/>
      <c r="F1595" s="4"/>
      <c r="G1595" s="2"/>
      <c r="H1595" s="167"/>
      <c r="I1595" s="167"/>
      <c r="J1595" s="168"/>
      <c r="K1595" s="25"/>
    </row>
    <row r="1596" spans="1:11" s="102" customFormat="1">
      <c r="A1596" s="30"/>
      <c r="B1596" s="98"/>
      <c r="C1596" s="30"/>
      <c r="D1596" s="2"/>
      <c r="E1596" s="3"/>
      <c r="F1596" s="4"/>
      <c r="G1596" s="2"/>
      <c r="H1596" s="167"/>
      <c r="I1596" s="167"/>
      <c r="J1596" s="168"/>
      <c r="K1596" s="25"/>
    </row>
    <row r="1597" spans="1:11" s="102" customFormat="1">
      <c r="A1597" s="30"/>
      <c r="B1597" s="98"/>
      <c r="C1597" s="30"/>
      <c r="D1597" s="2"/>
      <c r="E1597" s="3"/>
      <c r="F1597" s="4"/>
      <c r="G1597" s="2"/>
      <c r="H1597" s="167"/>
      <c r="I1597" s="167"/>
      <c r="J1597" s="168"/>
      <c r="K1597" s="25"/>
    </row>
    <row r="1598" spans="1:11" s="102" customFormat="1">
      <c r="A1598" s="30"/>
      <c r="B1598" s="98"/>
      <c r="C1598" s="30"/>
      <c r="D1598" s="2"/>
      <c r="E1598" s="3"/>
      <c r="F1598" s="4"/>
      <c r="G1598" s="2"/>
      <c r="H1598" s="167"/>
      <c r="I1598" s="167"/>
      <c r="J1598" s="168"/>
      <c r="K1598" s="25"/>
    </row>
    <row r="1599" spans="1:11" s="102" customFormat="1">
      <c r="A1599" s="30"/>
      <c r="B1599" s="98"/>
      <c r="C1599" s="30"/>
      <c r="D1599" s="2"/>
      <c r="E1599" s="3"/>
      <c r="F1599" s="4"/>
      <c r="G1599" s="2"/>
      <c r="H1599" s="167"/>
      <c r="I1599" s="167"/>
      <c r="J1599" s="168"/>
      <c r="K1599" s="25"/>
    </row>
    <row r="1600" spans="1:11" s="102" customFormat="1">
      <c r="A1600" s="30"/>
      <c r="B1600" s="98"/>
      <c r="C1600" s="30"/>
      <c r="D1600" s="2"/>
      <c r="E1600" s="3"/>
      <c r="F1600" s="4"/>
      <c r="G1600" s="2"/>
      <c r="H1600" s="167"/>
      <c r="I1600" s="167"/>
      <c r="J1600" s="168"/>
      <c r="K1600" s="25"/>
    </row>
    <row r="1601" spans="1:11" s="102" customFormat="1">
      <c r="A1601" s="30"/>
      <c r="B1601" s="98"/>
      <c r="C1601" s="30"/>
      <c r="D1601" s="2"/>
      <c r="E1601" s="3"/>
      <c r="F1601" s="4"/>
      <c r="G1601" s="2"/>
      <c r="H1601" s="167"/>
      <c r="I1601" s="167"/>
      <c r="J1601" s="168"/>
      <c r="K1601" s="25"/>
    </row>
    <row r="1602" spans="1:11" s="102" customFormat="1">
      <c r="A1602" s="30"/>
      <c r="B1602" s="98"/>
      <c r="C1602" s="30"/>
      <c r="D1602" s="2"/>
      <c r="E1602" s="3"/>
      <c r="F1602" s="4"/>
      <c r="G1602" s="2"/>
      <c r="H1602" s="167"/>
      <c r="I1602" s="167"/>
      <c r="J1602" s="168"/>
      <c r="K1602" s="25"/>
    </row>
    <row r="1603" spans="1:11" s="102" customFormat="1">
      <c r="A1603" s="30"/>
      <c r="B1603" s="98"/>
      <c r="C1603" s="30"/>
      <c r="D1603" s="2"/>
      <c r="E1603" s="3"/>
      <c r="F1603" s="4"/>
      <c r="G1603" s="2"/>
      <c r="H1603" s="167"/>
      <c r="I1603" s="167"/>
      <c r="J1603" s="168"/>
      <c r="K1603" s="25"/>
    </row>
    <row r="1604" spans="1:11" s="102" customFormat="1">
      <c r="A1604" s="30"/>
      <c r="B1604" s="98"/>
      <c r="C1604" s="30"/>
      <c r="D1604" s="2"/>
      <c r="E1604" s="3"/>
      <c r="F1604" s="4"/>
      <c r="G1604" s="2"/>
      <c r="H1604" s="167"/>
      <c r="I1604" s="167"/>
      <c r="J1604" s="168"/>
      <c r="K1604" s="25"/>
    </row>
    <row r="1605" spans="1:11" s="102" customFormat="1">
      <c r="A1605" s="30"/>
      <c r="B1605" s="98"/>
      <c r="C1605" s="30"/>
      <c r="D1605" s="2"/>
      <c r="E1605" s="3"/>
      <c r="F1605" s="4"/>
      <c r="G1605" s="2"/>
      <c r="H1605" s="167"/>
      <c r="I1605" s="167"/>
      <c r="J1605" s="168"/>
      <c r="K1605" s="25"/>
    </row>
    <row r="1606" spans="1:11" s="102" customFormat="1">
      <c r="A1606" s="30"/>
      <c r="B1606" s="98"/>
      <c r="C1606" s="30"/>
      <c r="D1606" s="2"/>
      <c r="E1606" s="3"/>
      <c r="F1606" s="4"/>
      <c r="G1606" s="2"/>
      <c r="H1606" s="167"/>
      <c r="I1606" s="167"/>
      <c r="J1606" s="168"/>
      <c r="K1606" s="25"/>
    </row>
    <row r="1607" spans="1:11" s="102" customFormat="1">
      <c r="A1607" s="30"/>
      <c r="B1607" s="98"/>
      <c r="C1607" s="30"/>
      <c r="D1607" s="2"/>
      <c r="E1607" s="3"/>
      <c r="F1607" s="4"/>
      <c r="G1607" s="2"/>
      <c r="H1607" s="167"/>
      <c r="I1607" s="167"/>
      <c r="J1607" s="168"/>
      <c r="K1607" s="25"/>
    </row>
    <row r="1608" spans="1:11" s="102" customFormat="1">
      <c r="A1608" s="30"/>
      <c r="B1608" s="98"/>
      <c r="C1608" s="30"/>
      <c r="D1608" s="2"/>
      <c r="E1608" s="3"/>
      <c r="F1608" s="4"/>
      <c r="G1608" s="2"/>
      <c r="H1608" s="167"/>
      <c r="I1608" s="167"/>
      <c r="J1608" s="168"/>
      <c r="K1608" s="25"/>
    </row>
    <row r="1609" spans="1:11" s="102" customFormat="1">
      <c r="A1609" s="30"/>
      <c r="B1609" s="98"/>
      <c r="C1609" s="30"/>
      <c r="D1609" s="2"/>
      <c r="E1609" s="3"/>
      <c r="F1609" s="4"/>
      <c r="G1609" s="2"/>
      <c r="H1609" s="167"/>
      <c r="I1609" s="167"/>
      <c r="J1609" s="168"/>
      <c r="K1609" s="25"/>
    </row>
    <row r="1610" spans="1:11" s="102" customFormat="1">
      <c r="A1610" s="30"/>
      <c r="B1610" s="98"/>
      <c r="C1610" s="30"/>
      <c r="D1610" s="2"/>
      <c r="E1610" s="3"/>
      <c r="F1610" s="4"/>
      <c r="G1610" s="2"/>
      <c r="H1610" s="167"/>
      <c r="I1610" s="167"/>
      <c r="J1610" s="168"/>
      <c r="K1610" s="25"/>
    </row>
    <row r="1611" spans="1:11" s="102" customFormat="1">
      <c r="A1611" s="30"/>
      <c r="B1611" s="98"/>
      <c r="C1611" s="30"/>
      <c r="D1611" s="2"/>
      <c r="E1611" s="3"/>
      <c r="F1611" s="4"/>
      <c r="G1611" s="2"/>
      <c r="H1611" s="167"/>
      <c r="I1611" s="167"/>
      <c r="J1611" s="168"/>
      <c r="K1611" s="25"/>
    </row>
    <row r="1612" spans="1:11" s="102" customFormat="1">
      <c r="A1612" s="30"/>
      <c r="B1612" s="98"/>
      <c r="C1612" s="30"/>
      <c r="D1612" s="2"/>
      <c r="E1612" s="3"/>
      <c r="F1612" s="4"/>
      <c r="G1612" s="2"/>
      <c r="H1612" s="167"/>
      <c r="I1612" s="167"/>
      <c r="J1612" s="168"/>
      <c r="K1612" s="25"/>
    </row>
    <row r="1613" spans="1:11" s="102" customFormat="1">
      <c r="A1613" s="30"/>
      <c r="B1613" s="98"/>
      <c r="C1613" s="30"/>
      <c r="D1613" s="2"/>
      <c r="E1613" s="3"/>
      <c r="F1613" s="4"/>
      <c r="G1613" s="2"/>
      <c r="H1613" s="167"/>
      <c r="I1613" s="167"/>
      <c r="J1613" s="168"/>
      <c r="K1613" s="25"/>
    </row>
    <row r="1614" spans="1:11" s="102" customFormat="1">
      <c r="A1614" s="30"/>
      <c r="B1614" s="98"/>
      <c r="C1614" s="30"/>
      <c r="D1614" s="2"/>
      <c r="E1614" s="3"/>
      <c r="F1614" s="4"/>
      <c r="G1614" s="2"/>
      <c r="H1614" s="167"/>
      <c r="I1614" s="167"/>
      <c r="J1614" s="168"/>
      <c r="K1614" s="25"/>
    </row>
    <row r="1615" spans="1:11" s="102" customFormat="1">
      <c r="A1615" s="30"/>
      <c r="B1615" s="98"/>
      <c r="C1615" s="30"/>
      <c r="D1615" s="2"/>
      <c r="E1615" s="3"/>
      <c r="F1615" s="4"/>
      <c r="G1615" s="2"/>
      <c r="H1615" s="167"/>
      <c r="I1615" s="167"/>
      <c r="J1615" s="168"/>
      <c r="K1615" s="25"/>
    </row>
    <row r="1616" spans="1:11" s="102" customFormat="1">
      <c r="A1616" s="30"/>
      <c r="B1616" s="98"/>
      <c r="C1616" s="30"/>
      <c r="D1616" s="2"/>
      <c r="E1616" s="3"/>
      <c r="F1616" s="4"/>
      <c r="G1616" s="2"/>
      <c r="H1616" s="167"/>
      <c r="I1616" s="167"/>
      <c r="J1616" s="168"/>
      <c r="K1616" s="25"/>
    </row>
    <row r="1617" spans="1:11" s="102" customFormat="1">
      <c r="A1617" s="30"/>
      <c r="B1617" s="98"/>
      <c r="C1617" s="30"/>
      <c r="D1617" s="2"/>
      <c r="E1617" s="3"/>
      <c r="F1617" s="4"/>
      <c r="G1617" s="2"/>
      <c r="H1617" s="167"/>
      <c r="I1617" s="167"/>
      <c r="J1617" s="168"/>
      <c r="K1617" s="25"/>
    </row>
    <row r="1618" spans="1:11" s="102" customFormat="1">
      <c r="A1618" s="30"/>
      <c r="B1618" s="98"/>
      <c r="C1618" s="30"/>
      <c r="D1618" s="2"/>
      <c r="E1618" s="3"/>
      <c r="F1618" s="4"/>
      <c r="G1618" s="2"/>
      <c r="H1618" s="167"/>
      <c r="I1618" s="167"/>
      <c r="J1618" s="168"/>
      <c r="K1618" s="25"/>
    </row>
    <row r="1619" spans="1:11" s="102" customFormat="1">
      <c r="A1619" s="30"/>
      <c r="B1619" s="98"/>
      <c r="C1619" s="30"/>
      <c r="D1619" s="2"/>
      <c r="E1619" s="3"/>
      <c r="F1619" s="4"/>
      <c r="G1619" s="2"/>
      <c r="H1619" s="167"/>
      <c r="I1619" s="167"/>
      <c r="J1619" s="168"/>
      <c r="K1619" s="25"/>
    </row>
    <row r="1620" spans="1:11" s="102" customFormat="1">
      <c r="A1620" s="30"/>
      <c r="B1620" s="98"/>
      <c r="C1620" s="30"/>
      <c r="D1620" s="2"/>
      <c r="E1620" s="3"/>
      <c r="F1620" s="4"/>
      <c r="G1620" s="2"/>
      <c r="H1620" s="167"/>
      <c r="I1620" s="167"/>
      <c r="J1620" s="168"/>
      <c r="K1620" s="25"/>
    </row>
    <row r="1621" spans="1:11" s="102" customFormat="1">
      <c r="A1621" s="30"/>
      <c r="B1621" s="98"/>
      <c r="C1621" s="30"/>
      <c r="D1621" s="2"/>
      <c r="E1621" s="3"/>
      <c r="F1621" s="4"/>
      <c r="G1621" s="2"/>
      <c r="H1621" s="167"/>
      <c r="I1621" s="167"/>
      <c r="J1621" s="168"/>
      <c r="K1621" s="25"/>
    </row>
    <row r="1622" spans="1:11" s="102" customFormat="1">
      <c r="A1622" s="30"/>
      <c r="B1622" s="98"/>
      <c r="C1622" s="30"/>
      <c r="D1622" s="2"/>
      <c r="E1622" s="3"/>
      <c r="F1622" s="4"/>
      <c r="G1622" s="2"/>
      <c r="H1622" s="167"/>
      <c r="I1622" s="167"/>
      <c r="J1622" s="168"/>
      <c r="K1622" s="25"/>
    </row>
    <row r="1623" spans="1:11" s="102" customFormat="1">
      <c r="A1623" s="30"/>
      <c r="B1623" s="98"/>
      <c r="C1623" s="30"/>
      <c r="D1623" s="2"/>
      <c r="E1623" s="3"/>
      <c r="F1623" s="4"/>
      <c r="G1623" s="2"/>
      <c r="H1623" s="167"/>
      <c r="I1623" s="167"/>
      <c r="J1623" s="168"/>
      <c r="K1623" s="25"/>
    </row>
    <row r="1624" spans="1:11" s="102" customFormat="1">
      <c r="A1624" s="30"/>
      <c r="B1624" s="98"/>
      <c r="C1624" s="30"/>
      <c r="D1624" s="2"/>
      <c r="E1624" s="3"/>
      <c r="F1624" s="4"/>
      <c r="G1624" s="2"/>
      <c r="H1624" s="167"/>
      <c r="I1624" s="167"/>
      <c r="J1624" s="168"/>
      <c r="K1624" s="25"/>
    </row>
    <row r="1625" spans="1:11" s="102" customFormat="1">
      <c r="A1625" s="30"/>
      <c r="B1625" s="98"/>
      <c r="C1625" s="30"/>
      <c r="D1625" s="2"/>
      <c r="E1625" s="3"/>
      <c r="F1625" s="4"/>
      <c r="G1625" s="2"/>
      <c r="H1625" s="167"/>
      <c r="I1625" s="167"/>
      <c r="J1625" s="168"/>
      <c r="K1625" s="25"/>
    </row>
    <row r="1626" spans="1:11" s="102" customFormat="1">
      <c r="A1626" s="30"/>
      <c r="B1626" s="98"/>
      <c r="C1626" s="30"/>
      <c r="D1626" s="2"/>
      <c r="E1626" s="3"/>
      <c r="F1626" s="4"/>
      <c r="G1626" s="2"/>
      <c r="H1626" s="167"/>
      <c r="I1626" s="167"/>
      <c r="J1626" s="168"/>
      <c r="K1626" s="25"/>
    </row>
    <row r="1627" spans="1:11" s="102" customFormat="1">
      <c r="A1627" s="30"/>
      <c r="B1627" s="98"/>
      <c r="C1627" s="30"/>
      <c r="D1627" s="2"/>
      <c r="E1627" s="3"/>
      <c r="F1627" s="4"/>
      <c r="G1627" s="2"/>
      <c r="H1627" s="167"/>
      <c r="I1627" s="167"/>
      <c r="J1627" s="168"/>
      <c r="K1627" s="25"/>
    </row>
    <row r="1628" spans="1:11" s="102" customFormat="1">
      <c r="A1628" s="30"/>
      <c r="B1628" s="98"/>
      <c r="C1628" s="30"/>
      <c r="D1628" s="2"/>
      <c r="E1628" s="3"/>
      <c r="F1628" s="4"/>
      <c r="G1628" s="2"/>
      <c r="H1628" s="167"/>
      <c r="I1628" s="167"/>
      <c r="J1628" s="168"/>
      <c r="K1628" s="25"/>
    </row>
    <row r="1629" spans="1:11" s="102" customFormat="1">
      <c r="A1629" s="30"/>
      <c r="B1629" s="98"/>
      <c r="C1629" s="30"/>
      <c r="D1629" s="2"/>
      <c r="E1629" s="3"/>
      <c r="F1629" s="4"/>
      <c r="G1629" s="2"/>
      <c r="H1629" s="167"/>
      <c r="I1629" s="167"/>
      <c r="J1629" s="168"/>
      <c r="K1629" s="25"/>
    </row>
    <row r="1630" spans="1:11" s="102" customFormat="1">
      <c r="A1630" s="30"/>
      <c r="B1630" s="98"/>
      <c r="C1630" s="30"/>
      <c r="D1630" s="2"/>
      <c r="E1630" s="3"/>
      <c r="F1630" s="4"/>
      <c r="G1630" s="2"/>
      <c r="H1630" s="167"/>
      <c r="I1630" s="167"/>
      <c r="J1630" s="168"/>
      <c r="K1630" s="25"/>
    </row>
    <row r="1631" spans="1:11" s="102" customFormat="1">
      <c r="A1631" s="30"/>
      <c r="B1631" s="98"/>
      <c r="C1631" s="30"/>
      <c r="D1631" s="2"/>
      <c r="E1631" s="3"/>
      <c r="F1631" s="4"/>
      <c r="G1631" s="2"/>
      <c r="H1631" s="167"/>
      <c r="I1631" s="167"/>
      <c r="J1631" s="168"/>
      <c r="K1631" s="25"/>
    </row>
    <row r="1632" spans="1:11" s="102" customFormat="1">
      <c r="A1632" s="30"/>
      <c r="B1632" s="98"/>
      <c r="C1632" s="30"/>
      <c r="D1632" s="2"/>
      <c r="E1632" s="3"/>
      <c r="F1632" s="4"/>
      <c r="G1632" s="2"/>
      <c r="H1632" s="167"/>
      <c r="I1632" s="167"/>
      <c r="J1632" s="168"/>
      <c r="K1632" s="25"/>
    </row>
    <row r="1633" spans="1:11" s="102" customFormat="1">
      <c r="A1633" s="30"/>
      <c r="B1633" s="98"/>
      <c r="C1633" s="30"/>
      <c r="D1633" s="2"/>
      <c r="E1633" s="3"/>
      <c r="F1633" s="4"/>
      <c r="G1633" s="2"/>
      <c r="H1633" s="167"/>
      <c r="I1633" s="167"/>
      <c r="J1633" s="168"/>
      <c r="K1633" s="25"/>
    </row>
    <row r="1634" spans="1:11" s="102" customFormat="1">
      <c r="A1634" s="30"/>
      <c r="B1634" s="98"/>
      <c r="C1634" s="30"/>
      <c r="D1634" s="2"/>
      <c r="E1634" s="3"/>
      <c r="F1634" s="4"/>
      <c r="G1634" s="2"/>
      <c r="H1634" s="167"/>
      <c r="I1634" s="167"/>
      <c r="J1634" s="168"/>
      <c r="K1634" s="25"/>
    </row>
    <row r="1635" spans="1:11" s="102" customFormat="1">
      <c r="A1635" s="30"/>
      <c r="B1635" s="98"/>
      <c r="C1635" s="30"/>
      <c r="D1635" s="2"/>
      <c r="E1635" s="3"/>
      <c r="F1635" s="4"/>
      <c r="G1635" s="2"/>
      <c r="H1635" s="167"/>
      <c r="I1635" s="167"/>
      <c r="J1635" s="168"/>
      <c r="K1635" s="25"/>
    </row>
    <row r="1636" spans="1:11" s="102" customFormat="1">
      <c r="A1636" s="30"/>
      <c r="B1636" s="98"/>
      <c r="C1636" s="30"/>
      <c r="D1636" s="2"/>
      <c r="E1636" s="3"/>
      <c r="F1636" s="4"/>
      <c r="G1636" s="2"/>
      <c r="H1636" s="167"/>
      <c r="I1636" s="167"/>
      <c r="J1636" s="168"/>
      <c r="K1636" s="25"/>
    </row>
    <row r="1637" spans="1:11" s="102" customFormat="1">
      <c r="A1637" s="30"/>
      <c r="B1637" s="98"/>
      <c r="C1637" s="30"/>
      <c r="D1637" s="2"/>
      <c r="E1637" s="3"/>
      <c r="F1637" s="4"/>
      <c r="G1637" s="2"/>
      <c r="H1637" s="167"/>
      <c r="I1637" s="167"/>
      <c r="J1637" s="168"/>
      <c r="K1637" s="25"/>
    </row>
    <row r="1638" spans="1:11" s="102" customFormat="1">
      <c r="A1638" s="30"/>
      <c r="B1638" s="98"/>
      <c r="C1638" s="30"/>
      <c r="D1638" s="2"/>
      <c r="E1638" s="3"/>
      <c r="F1638" s="4"/>
      <c r="G1638" s="2"/>
      <c r="H1638" s="167"/>
      <c r="I1638" s="167"/>
      <c r="J1638" s="168"/>
      <c r="K1638" s="25"/>
    </row>
    <row r="1639" spans="1:11" s="102" customFormat="1">
      <c r="A1639" s="30"/>
      <c r="B1639" s="98"/>
      <c r="C1639" s="30"/>
      <c r="D1639" s="2"/>
      <c r="E1639" s="3"/>
      <c r="F1639" s="4"/>
      <c r="G1639" s="2"/>
      <c r="H1639" s="167"/>
      <c r="I1639" s="167"/>
      <c r="J1639" s="168"/>
      <c r="K1639" s="25"/>
    </row>
    <row r="1640" spans="1:11" s="102" customFormat="1">
      <c r="A1640" s="30"/>
      <c r="B1640" s="98"/>
      <c r="C1640" s="30"/>
      <c r="D1640" s="2"/>
      <c r="E1640" s="3"/>
      <c r="F1640" s="4"/>
      <c r="G1640" s="2"/>
      <c r="H1640" s="167"/>
      <c r="I1640" s="167"/>
      <c r="J1640" s="168"/>
      <c r="K1640" s="25"/>
    </row>
    <row r="1641" spans="1:11" s="102" customFormat="1">
      <c r="A1641" s="30"/>
      <c r="B1641" s="98"/>
      <c r="C1641" s="30"/>
      <c r="D1641" s="2"/>
      <c r="E1641" s="3"/>
      <c r="F1641" s="4"/>
      <c r="G1641" s="2"/>
      <c r="H1641" s="167"/>
      <c r="I1641" s="167"/>
      <c r="J1641" s="168"/>
      <c r="K1641" s="25"/>
    </row>
    <row r="1642" spans="1:11" s="102" customFormat="1">
      <c r="A1642" s="30"/>
      <c r="B1642" s="98"/>
      <c r="C1642" s="30"/>
      <c r="D1642" s="2"/>
      <c r="E1642" s="3"/>
      <c r="F1642" s="4"/>
      <c r="G1642" s="2"/>
      <c r="H1642" s="167"/>
      <c r="I1642" s="167"/>
      <c r="J1642" s="168"/>
      <c r="K1642" s="25"/>
    </row>
    <row r="1643" spans="1:11" s="102" customFormat="1">
      <c r="A1643" s="30"/>
      <c r="B1643" s="98"/>
      <c r="C1643" s="30"/>
      <c r="D1643" s="2"/>
      <c r="E1643" s="3"/>
      <c r="F1643" s="4"/>
      <c r="G1643" s="2"/>
      <c r="H1643" s="167"/>
      <c r="I1643" s="167"/>
      <c r="J1643" s="168"/>
      <c r="K1643" s="25"/>
    </row>
    <row r="1644" spans="1:11" s="102" customFormat="1">
      <c r="A1644" s="30"/>
      <c r="B1644" s="98"/>
      <c r="C1644" s="30"/>
      <c r="D1644" s="2"/>
      <c r="E1644" s="3"/>
      <c r="F1644" s="4"/>
      <c r="G1644" s="2"/>
      <c r="H1644" s="167"/>
      <c r="I1644" s="167"/>
      <c r="J1644" s="168"/>
      <c r="K1644" s="25"/>
    </row>
    <row r="1645" spans="1:11" s="102" customFormat="1">
      <c r="A1645" s="30"/>
      <c r="B1645" s="98"/>
      <c r="C1645" s="30"/>
      <c r="D1645" s="2"/>
      <c r="E1645" s="3"/>
      <c r="F1645" s="4"/>
      <c r="G1645" s="2"/>
      <c r="H1645" s="167"/>
      <c r="I1645" s="167"/>
      <c r="J1645" s="168"/>
      <c r="K1645" s="25"/>
    </row>
    <row r="1646" spans="1:11" s="102" customFormat="1">
      <c r="A1646" s="30"/>
      <c r="B1646" s="98"/>
      <c r="C1646" s="30"/>
      <c r="D1646" s="2"/>
      <c r="E1646" s="3"/>
      <c r="F1646" s="4"/>
      <c r="G1646" s="2"/>
      <c r="H1646" s="167"/>
      <c r="I1646" s="167"/>
      <c r="J1646" s="168"/>
      <c r="K1646" s="25"/>
    </row>
    <row r="1647" spans="1:11" s="102" customFormat="1">
      <c r="A1647" s="30"/>
      <c r="B1647" s="98"/>
      <c r="C1647" s="30"/>
      <c r="D1647" s="2"/>
      <c r="E1647" s="3"/>
      <c r="F1647" s="4"/>
      <c r="G1647" s="2"/>
      <c r="H1647" s="167"/>
      <c r="I1647" s="167"/>
      <c r="J1647" s="168"/>
      <c r="K1647" s="25"/>
    </row>
    <row r="1648" spans="1:11" s="102" customFormat="1">
      <c r="A1648" s="30"/>
      <c r="B1648" s="98"/>
      <c r="C1648" s="30"/>
      <c r="D1648" s="2"/>
      <c r="E1648" s="3"/>
      <c r="F1648" s="4"/>
      <c r="G1648" s="2"/>
      <c r="H1648" s="167"/>
      <c r="I1648" s="167"/>
      <c r="J1648" s="168"/>
      <c r="K1648" s="25"/>
    </row>
    <row r="1649" spans="1:11" s="102" customFormat="1">
      <c r="A1649" s="30"/>
      <c r="B1649" s="98"/>
      <c r="C1649" s="30"/>
      <c r="D1649" s="2"/>
      <c r="E1649" s="3"/>
      <c r="F1649" s="4"/>
      <c r="G1649" s="2"/>
      <c r="H1649" s="167"/>
      <c r="I1649" s="167"/>
      <c r="J1649" s="168"/>
      <c r="K1649" s="25"/>
    </row>
    <row r="1650" spans="1:11" s="102" customFormat="1">
      <c r="A1650" s="30"/>
      <c r="B1650" s="98"/>
      <c r="C1650" s="30"/>
      <c r="D1650" s="2"/>
      <c r="E1650" s="3"/>
      <c r="F1650" s="4"/>
      <c r="G1650" s="2"/>
      <c r="H1650" s="167"/>
      <c r="I1650" s="167"/>
      <c r="J1650" s="168"/>
      <c r="K1650" s="25"/>
    </row>
    <row r="1651" spans="1:11" s="102" customFormat="1">
      <c r="A1651" s="30"/>
      <c r="B1651" s="98"/>
      <c r="C1651" s="30"/>
      <c r="D1651" s="2"/>
      <c r="E1651" s="3"/>
      <c r="F1651" s="4"/>
      <c r="G1651" s="2"/>
      <c r="H1651" s="167"/>
      <c r="I1651" s="167"/>
      <c r="J1651" s="168"/>
      <c r="K1651" s="25"/>
    </row>
    <row r="1652" spans="1:11" s="102" customFormat="1">
      <c r="A1652" s="30"/>
      <c r="B1652" s="98"/>
      <c r="C1652" s="30"/>
      <c r="D1652" s="2"/>
      <c r="E1652" s="3"/>
      <c r="F1652" s="4"/>
      <c r="G1652" s="2"/>
      <c r="H1652" s="167"/>
      <c r="I1652" s="167"/>
      <c r="J1652" s="168"/>
      <c r="K1652" s="25"/>
    </row>
    <row r="1653" spans="1:11" s="102" customFormat="1">
      <c r="A1653" s="30"/>
      <c r="B1653" s="98"/>
      <c r="C1653" s="30"/>
      <c r="D1653" s="2"/>
      <c r="E1653" s="3"/>
      <c r="F1653" s="4"/>
      <c r="G1653" s="2"/>
      <c r="H1653" s="167"/>
      <c r="I1653" s="167"/>
      <c r="J1653" s="168"/>
      <c r="K1653" s="25"/>
    </row>
    <row r="1654" spans="1:11" s="102" customFormat="1">
      <c r="A1654" s="30"/>
      <c r="B1654" s="98"/>
      <c r="C1654" s="30"/>
      <c r="D1654" s="2"/>
      <c r="E1654" s="3"/>
      <c r="F1654" s="4"/>
      <c r="G1654" s="2"/>
      <c r="H1654" s="167"/>
      <c r="I1654" s="167"/>
      <c r="J1654" s="168"/>
      <c r="K1654" s="25"/>
    </row>
    <row r="1655" spans="1:11" s="102" customFormat="1">
      <c r="A1655" s="30"/>
      <c r="B1655" s="98"/>
      <c r="C1655" s="30"/>
      <c r="D1655" s="2"/>
      <c r="E1655" s="3"/>
      <c r="F1655" s="4"/>
      <c r="G1655" s="2"/>
      <c r="H1655" s="167"/>
      <c r="I1655" s="167"/>
      <c r="J1655" s="168"/>
      <c r="K1655" s="25"/>
    </row>
    <row r="1656" spans="1:11" s="102" customFormat="1">
      <c r="A1656" s="30"/>
      <c r="B1656" s="98"/>
      <c r="C1656" s="30"/>
      <c r="D1656" s="2"/>
      <c r="E1656" s="3"/>
      <c r="F1656" s="4"/>
      <c r="G1656" s="2"/>
      <c r="H1656" s="167"/>
      <c r="I1656" s="167"/>
      <c r="J1656" s="168"/>
      <c r="K1656" s="25"/>
    </row>
    <row r="1657" spans="1:11" s="102" customFormat="1">
      <c r="A1657" s="30"/>
      <c r="B1657" s="98"/>
      <c r="C1657" s="30"/>
      <c r="D1657" s="2"/>
      <c r="E1657" s="3"/>
      <c r="F1657" s="4"/>
      <c r="G1657" s="2"/>
      <c r="H1657" s="167"/>
      <c r="I1657" s="167"/>
      <c r="J1657" s="168"/>
      <c r="K1657" s="25"/>
    </row>
    <row r="1658" spans="1:11" s="102" customFormat="1">
      <c r="A1658" s="30"/>
      <c r="B1658" s="98"/>
      <c r="C1658" s="30"/>
      <c r="D1658" s="2"/>
      <c r="E1658" s="3"/>
      <c r="F1658" s="4"/>
      <c r="G1658" s="2"/>
      <c r="H1658" s="167"/>
      <c r="I1658" s="167"/>
      <c r="J1658" s="168"/>
      <c r="K1658" s="25"/>
    </row>
    <row r="1659" spans="1:11" s="102" customFormat="1">
      <c r="A1659" s="30"/>
      <c r="B1659" s="98"/>
      <c r="C1659" s="30"/>
      <c r="D1659" s="2"/>
      <c r="E1659" s="3"/>
      <c r="F1659" s="4"/>
      <c r="G1659" s="2"/>
      <c r="H1659" s="167"/>
      <c r="I1659" s="167"/>
      <c r="J1659" s="168"/>
      <c r="K1659" s="25"/>
    </row>
    <row r="1660" spans="1:11" s="102" customFormat="1">
      <c r="A1660" s="30"/>
      <c r="B1660" s="98"/>
      <c r="C1660" s="30"/>
      <c r="D1660" s="2"/>
      <c r="E1660" s="3"/>
      <c r="F1660" s="4"/>
      <c r="G1660" s="2"/>
      <c r="H1660" s="167"/>
      <c r="I1660" s="167"/>
      <c r="J1660" s="168"/>
      <c r="K1660" s="25"/>
    </row>
    <row r="1661" spans="1:11" s="102" customFormat="1">
      <c r="A1661" s="30"/>
      <c r="B1661" s="98"/>
      <c r="C1661" s="30"/>
      <c r="D1661" s="2"/>
      <c r="E1661" s="3"/>
      <c r="F1661" s="4"/>
      <c r="G1661" s="2"/>
      <c r="H1661" s="167"/>
      <c r="I1661" s="167"/>
      <c r="J1661" s="168"/>
      <c r="K1661" s="25"/>
    </row>
    <row r="1662" spans="1:11" s="102" customFormat="1">
      <c r="A1662" s="30"/>
      <c r="B1662" s="98"/>
      <c r="C1662" s="30"/>
      <c r="D1662" s="2"/>
      <c r="E1662" s="3"/>
      <c r="F1662" s="4"/>
      <c r="G1662" s="2"/>
      <c r="H1662" s="167"/>
      <c r="I1662" s="167"/>
      <c r="J1662" s="168"/>
      <c r="K1662" s="25"/>
    </row>
    <row r="1663" spans="1:11" s="102" customFormat="1">
      <c r="A1663" s="30"/>
      <c r="B1663" s="98"/>
      <c r="C1663" s="30"/>
      <c r="D1663" s="2"/>
      <c r="E1663" s="3"/>
      <c r="F1663" s="4"/>
      <c r="G1663" s="2"/>
      <c r="H1663" s="167"/>
      <c r="I1663" s="167"/>
      <c r="J1663" s="168"/>
      <c r="K1663" s="25"/>
    </row>
    <row r="1664" spans="1:11" s="102" customFormat="1">
      <c r="A1664" s="30"/>
      <c r="B1664" s="98"/>
      <c r="C1664" s="30"/>
      <c r="D1664" s="2"/>
      <c r="E1664" s="3"/>
      <c r="F1664" s="4"/>
      <c r="G1664" s="2"/>
      <c r="H1664" s="167"/>
      <c r="I1664" s="167"/>
      <c r="J1664" s="168"/>
      <c r="K1664" s="25"/>
    </row>
    <row r="1665" spans="1:11" s="102" customFormat="1">
      <c r="A1665" s="30"/>
      <c r="B1665" s="98"/>
      <c r="C1665" s="30"/>
      <c r="D1665" s="2"/>
      <c r="E1665" s="3"/>
      <c r="F1665" s="4"/>
      <c r="G1665" s="2"/>
      <c r="H1665" s="167"/>
      <c r="I1665" s="167"/>
      <c r="J1665" s="168"/>
      <c r="K1665" s="25"/>
    </row>
    <row r="1666" spans="1:11" s="102" customFormat="1">
      <c r="A1666" s="30"/>
      <c r="B1666" s="98"/>
      <c r="C1666" s="30"/>
      <c r="D1666" s="2"/>
      <c r="E1666" s="3"/>
      <c r="F1666" s="4"/>
      <c r="G1666" s="2"/>
      <c r="H1666" s="167"/>
      <c r="I1666" s="167"/>
      <c r="J1666" s="168"/>
      <c r="K1666" s="25"/>
    </row>
    <row r="1667" spans="1:11" s="102" customFormat="1">
      <c r="A1667" s="30"/>
      <c r="B1667" s="98"/>
      <c r="C1667" s="30"/>
      <c r="D1667" s="2"/>
      <c r="E1667" s="3"/>
      <c r="F1667" s="4"/>
      <c r="G1667" s="2"/>
      <c r="H1667" s="167"/>
      <c r="I1667" s="167"/>
      <c r="J1667" s="168"/>
      <c r="K1667" s="25"/>
    </row>
    <row r="1668" spans="1:11" s="102" customFormat="1">
      <c r="A1668" s="30"/>
      <c r="B1668" s="98"/>
      <c r="C1668" s="30"/>
      <c r="D1668" s="2"/>
      <c r="E1668" s="3"/>
      <c r="F1668" s="4"/>
      <c r="G1668" s="2"/>
      <c r="H1668" s="167"/>
      <c r="I1668" s="167"/>
      <c r="J1668" s="168"/>
      <c r="K1668" s="25"/>
    </row>
    <row r="1669" spans="1:11" s="102" customFormat="1">
      <c r="A1669" s="30"/>
      <c r="B1669" s="98"/>
      <c r="C1669" s="30"/>
      <c r="D1669" s="2"/>
      <c r="E1669" s="3"/>
      <c r="F1669" s="4"/>
      <c r="G1669" s="2"/>
      <c r="H1669" s="167"/>
      <c r="I1669" s="167"/>
      <c r="J1669" s="168"/>
      <c r="K1669" s="25"/>
    </row>
    <row r="1670" spans="1:11" s="102" customFormat="1">
      <c r="A1670" s="30"/>
      <c r="B1670" s="98"/>
      <c r="C1670" s="30"/>
      <c r="D1670" s="2"/>
      <c r="E1670" s="3"/>
      <c r="F1670" s="4"/>
      <c r="G1670" s="2"/>
      <c r="H1670" s="167"/>
      <c r="I1670" s="167"/>
      <c r="J1670" s="168"/>
      <c r="K1670" s="25"/>
    </row>
    <row r="1671" spans="1:11" s="102" customFormat="1">
      <c r="A1671" s="30"/>
      <c r="B1671" s="98"/>
      <c r="C1671" s="30"/>
      <c r="D1671" s="2"/>
      <c r="E1671" s="3"/>
      <c r="F1671" s="4"/>
      <c r="G1671" s="2"/>
      <c r="H1671" s="167"/>
      <c r="I1671" s="167"/>
      <c r="J1671" s="168"/>
      <c r="K1671" s="25"/>
    </row>
    <row r="1672" spans="1:11" s="102" customFormat="1">
      <c r="A1672" s="30"/>
      <c r="B1672" s="98"/>
      <c r="C1672" s="30"/>
      <c r="D1672" s="2"/>
      <c r="E1672" s="3"/>
      <c r="F1672" s="4"/>
      <c r="G1672" s="2"/>
      <c r="H1672" s="167"/>
      <c r="I1672" s="167"/>
      <c r="J1672" s="168"/>
      <c r="K1672" s="25"/>
    </row>
    <row r="1673" spans="1:11" s="102" customFormat="1">
      <c r="A1673" s="30"/>
      <c r="B1673" s="98"/>
      <c r="C1673" s="30"/>
      <c r="D1673" s="2"/>
      <c r="E1673" s="3"/>
      <c r="F1673" s="4"/>
      <c r="G1673" s="2"/>
      <c r="H1673" s="167"/>
      <c r="I1673" s="167"/>
      <c r="J1673" s="168"/>
      <c r="K1673" s="25"/>
    </row>
    <row r="1674" spans="1:11" s="102" customFormat="1">
      <c r="A1674" s="30"/>
      <c r="B1674" s="98"/>
      <c r="C1674" s="30"/>
      <c r="D1674" s="2"/>
      <c r="E1674" s="3"/>
      <c r="F1674" s="4"/>
      <c r="G1674" s="2"/>
      <c r="H1674" s="167"/>
      <c r="I1674" s="167"/>
      <c r="J1674" s="168"/>
      <c r="K1674" s="25"/>
    </row>
    <row r="1675" spans="1:11" s="102" customFormat="1">
      <c r="A1675" s="30"/>
      <c r="B1675" s="98"/>
      <c r="C1675" s="30"/>
      <c r="D1675" s="2"/>
      <c r="E1675" s="3"/>
      <c r="F1675" s="4"/>
      <c r="G1675" s="2"/>
      <c r="H1675" s="167"/>
      <c r="I1675" s="167"/>
      <c r="J1675" s="168"/>
      <c r="K1675" s="25"/>
    </row>
    <row r="1676" spans="1:11" s="102" customFormat="1">
      <c r="A1676" s="30"/>
      <c r="B1676" s="98"/>
      <c r="C1676" s="30"/>
      <c r="D1676" s="2"/>
      <c r="E1676" s="3"/>
      <c r="F1676" s="4"/>
      <c r="G1676" s="2"/>
      <c r="H1676" s="167"/>
      <c r="I1676" s="167"/>
      <c r="J1676" s="168"/>
      <c r="K1676" s="25"/>
    </row>
    <row r="1677" spans="1:11" s="102" customFormat="1">
      <c r="A1677" s="30"/>
      <c r="B1677" s="98"/>
      <c r="C1677" s="30"/>
      <c r="D1677" s="2"/>
      <c r="E1677" s="3"/>
      <c r="F1677" s="4"/>
      <c r="G1677" s="2"/>
      <c r="H1677" s="167"/>
      <c r="I1677" s="167"/>
      <c r="J1677" s="168"/>
      <c r="K1677" s="25"/>
    </row>
    <row r="1678" spans="1:11" s="102" customFormat="1">
      <c r="A1678" s="30"/>
      <c r="B1678" s="98"/>
      <c r="C1678" s="30"/>
      <c r="D1678" s="2"/>
      <c r="E1678" s="3"/>
      <c r="F1678" s="4"/>
      <c r="G1678" s="2"/>
      <c r="H1678" s="167"/>
      <c r="I1678" s="167"/>
      <c r="J1678" s="168"/>
      <c r="K1678" s="25"/>
    </row>
    <row r="1679" spans="1:11" s="102" customFormat="1">
      <c r="A1679" s="30"/>
      <c r="B1679" s="98"/>
      <c r="C1679" s="30"/>
      <c r="D1679" s="2"/>
      <c r="E1679" s="3"/>
      <c r="F1679" s="4"/>
      <c r="G1679" s="2"/>
      <c r="H1679" s="167"/>
      <c r="I1679" s="167"/>
      <c r="J1679" s="168"/>
      <c r="K1679" s="25"/>
    </row>
    <row r="1680" spans="1:11" s="102" customFormat="1">
      <c r="A1680" s="30"/>
      <c r="B1680" s="98"/>
      <c r="C1680" s="30"/>
      <c r="D1680" s="2"/>
      <c r="E1680" s="3"/>
      <c r="F1680" s="4"/>
      <c r="G1680" s="2"/>
      <c r="H1680" s="167"/>
      <c r="I1680" s="167"/>
      <c r="J1680" s="168"/>
      <c r="K1680" s="25"/>
    </row>
    <row r="1681" spans="1:11" s="102" customFormat="1">
      <c r="A1681" s="30"/>
      <c r="B1681" s="98"/>
      <c r="C1681" s="30"/>
      <c r="D1681" s="2"/>
      <c r="E1681" s="3"/>
      <c r="F1681" s="4"/>
      <c r="G1681" s="2"/>
      <c r="H1681" s="167"/>
      <c r="I1681" s="167"/>
      <c r="J1681" s="168"/>
      <c r="K1681" s="25"/>
    </row>
    <row r="1682" spans="1:11" s="102" customFormat="1">
      <c r="A1682" s="30"/>
      <c r="B1682" s="98"/>
      <c r="C1682" s="30"/>
      <c r="D1682" s="2"/>
      <c r="E1682" s="3"/>
      <c r="F1682" s="4"/>
      <c r="G1682" s="2"/>
      <c r="H1682" s="167"/>
      <c r="I1682" s="167"/>
      <c r="J1682" s="168"/>
      <c r="K1682" s="25"/>
    </row>
    <row r="1683" spans="1:11" s="102" customFormat="1">
      <c r="A1683" s="30"/>
      <c r="B1683" s="98"/>
      <c r="C1683" s="30"/>
      <c r="D1683" s="2"/>
      <c r="E1683" s="3"/>
      <c r="F1683" s="4"/>
      <c r="G1683" s="2"/>
      <c r="H1683" s="167"/>
      <c r="I1683" s="167"/>
      <c r="J1683" s="168"/>
      <c r="K1683" s="25"/>
    </row>
    <row r="1684" spans="1:11" s="102" customFormat="1">
      <c r="A1684" s="30"/>
      <c r="B1684" s="98"/>
      <c r="C1684" s="30"/>
      <c r="D1684" s="2"/>
      <c r="E1684" s="3"/>
      <c r="F1684" s="4"/>
      <c r="G1684" s="2"/>
      <c r="H1684" s="167"/>
      <c r="I1684" s="167"/>
      <c r="J1684" s="168"/>
      <c r="K1684" s="25"/>
    </row>
    <row r="1685" spans="1:11" s="102" customFormat="1">
      <c r="A1685" s="30"/>
      <c r="B1685" s="98"/>
      <c r="C1685" s="30"/>
      <c r="D1685" s="2"/>
      <c r="E1685" s="3"/>
      <c r="F1685" s="4"/>
      <c r="G1685" s="2"/>
      <c r="H1685" s="167"/>
      <c r="I1685" s="167"/>
      <c r="J1685" s="168"/>
      <c r="K1685" s="25"/>
    </row>
    <row r="1686" spans="1:11" s="102" customFormat="1">
      <c r="A1686" s="30"/>
      <c r="B1686" s="98"/>
      <c r="C1686" s="30"/>
      <c r="D1686" s="2"/>
      <c r="E1686" s="3"/>
      <c r="F1686" s="4"/>
      <c r="G1686" s="2"/>
      <c r="H1686" s="167"/>
      <c r="I1686" s="167"/>
      <c r="J1686" s="168"/>
      <c r="K1686" s="25"/>
    </row>
    <row r="1687" spans="1:11" s="102" customFormat="1">
      <c r="A1687" s="30"/>
      <c r="B1687" s="98"/>
      <c r="C1687" s="30"/>
      <c r="D1687" s="2"/>
      <c r="E1687" s="3"/>
      <c r="F1687" s="4"/>
      <c r="G1687" s="2"/>
      <c r="H1687" s="167"/>
      <c r="I1687" s="167"/>
      <c r="J1687" s="168"/>
      <c r="K1687" s="25"/>
    </row>
    <row r="1688" spans="1:11" s="102" customFormat="1">
      <c r="A1688" s="30"/>
      <c r="B1688" s="98"/>
      <c r="C1688" s="30"/>
      <c r="D1688" s="2"/>
      <c r="E1688" s="3"/>
      <c r="F1688" s="4"/>
      <c r="G1688" s="2"/>
      <c r="H1688" s="167"/>
      <c r="I1688" s="167"/>
      <c r="J1688" s="168"/>
      <c r="K1688" s="25"/>
    </row>
    <row r="1689" spans="1:11" s="102" customFormat="1">
      <c r="A1689" s="30"/>
      <c r="B1689" s="98"/>
      <c r="C1689" s="30"/>
      <c r="D1689" s="2"/>
      <c r="E1689" s="3"/>
      <c r="F1689" s="4"/>
      <c r="G1689" s="2"/>
      <c r="H1689" s="167"/>
      <c r="I1689" s="167"/>
      <c r="J1689" s="168"/>
      <c r="K1689" s="25"/>
    </row>
    <row r="1690" spans="1:11" s="102" customFormat="1">
      <c r="A1690" s="30"/>
      <c r="B1690" s="98"/>
      <c r="C1690" s="30"/>
      <c r="D1690" s="2"/>
      <c r="E1690" s="3"/>
      <c r="F1690" s="4"/>
      <c r="G1690" s="2"/>
      <c r="H1690" s="167"/>
      <c r="I1690" s="167"/>
      <c r="J1690" s="168"/>
      <c r="K1690" s="25"/>
    </row>
    <row r="1691" spans="1:11" s="102" customFormat="1">
      <c r="A1691" s="30"/>
      <c r="B1691" s="98"/>
      <c r="C1691" s="30"/>
      <c r="D1691" s="2"/>
      <c r="E1691" s="3"/>
      <c r="F1691" s="4"/>
      <c r="G1691" s="2"/>
      <c r="H1691" s="167"/>
      <c r="I1691" s="167"/>
      <c r="J1691" s="168"/>
      <c r="K1691" s="25"/>
    </row>
    <row r="1692" spans="1:11" s="102" customFormat="1">
      <c r="A1692" s="30"/>
      <c r="B1692" s="98"/>
      <c r="C1692" s="30"/>
      <c r="D1692" s="2"/>
      <c r="E1692" s="3"/>
      <c r="F1692" s="4"/>
      <c r="G1692" s="2"/>
      <c r="H1692" s="167"/>
      <c r="I1692" s="167"/>
      <c r="J1692" s="168"/>
      <c r="K1692" s="25"/>
    </row>
    <row r="1693" spans="1:11" s="102" customFormat="1">
      <c r="A1693" s="30"/>
      <c r="B1693" s="98"/>
      <c r="C1693" s="30"/>
      <c r="D1693" s="2"/>
      <c r="E1693" s="3"/>
      <c r="F1693" s="4"/>
      <c r="G1693" s="2"/>
      <c r="H1693" s="167"/>
      <c r="I1693" s="167"/>
      <c r="J1693" s="168"/>
      <c r="K1693" s="25"/>
    </row>
    <row r="1694" spans="1:11" s="102" customFormat="1">
      <c r="A1694" s="30"/>
      <c r="B1694" s="98"/>
      <c r="C1694" s="30"/>
      <c r="D1694" s="2"/>
      <c r="E1694" s="3"/>
      <c r="F1694" s="4"/>
      <c r="G1694" s="2"/>
      <c r="H1694" s="167"/>
      <c r="I1694" s="167"/>
      <c r="J1694" s="168"/>
      <c r="K1694" s="25"/>
    </row>
    <row r="1695" spans="1:11" s="102" customFormat="1">
      <c r="A1695" s="30"/>
      <c r="B1695" s="98"/>
      <c r="C1695" s="30"/>
      <c r="D1695" s="2"/>
      <c r="E1695" s="3"/>
      <c r="F1695" s="4"/>
      <c r="G1695" s="2"/>
      <c r="H1695" s="167"/>
      <c r="I1695" s="167"/>
      <c r="J1695" s="168"/>
      <c r="K1695" s="25"/>
    </row>
    <row r="1696" spans="1:11" s="102" customFormat="1">
      <c r="A1696" s="30"/>
      <c r="B1696" s="98"/>
      <c r="C1696" s="30"/>
      <c r="D1696" s="2"/>
      <c r="E1696" s="3"/>
      <c r="F1696" s="4"/>
      <c r="G1696" s="2"/>
      <c r="H1696" s="167"/>
      <c r="I1696" s="167"/>
      <c r="J1696" s="168"/>
      <c r="K1696" s="25"/>
    </row>
    <row r="1697" spans="1:11" s="102" customFormat="1">
      <c r="A1697" s="30"/>
      <c r="B1697" s="98"/>
      <c r="C1697" s="30"/>
      <c r="D1697" s="2"/>
      <c r="E1697" s="3"/>
      <c r="F1697" s="4"/>
      <c r="G1697" s="2"/>
      <c r="H1697" s="167"/>
      <c r="I1697" s="167"/>
      <c r="J1697" s="168"/>
      <c r="K1697" s="25"/>
    </row>
    <row r="1698" spans="1:11" s="102" customFormat="1">
      <c r="A1698" s="30"/>
      <c r="B1698" s="98"/>
      <c r="C1698" s="30"/>
      <c r="D1698" s="2"/>
      <c r="E1698" s="3"/>
      <c r="F1698" s="4"/>
      <c r="G1698" s="2"/>
      <c r="H1698" s="167"/>
      <c r="I1698" s="167"/>
      <c r="J1698" s="168"/>
      <c r="K1698" s="25"/>
    </row>
    <row r="1699" spans="1:11" s="102" customFormat="1">
      <c r="A1699" s="30"/>
      <c r="B1699" s="98"/>
      <c r="C1699" s="30"/>
      <c r="D1699" s="2"/>
      <c r="E1699" s="3"/>
      <c r="F1699" s="4"/>
      <c r="G1699" s="2"/>
      <c r="H1699" s="167"/>
      <c r="I1699" s="167"/>
      <c r="J1699" s="168"/>
      <c r="K1699" s="25"/>
    </row>
    <row r="1700" spans="1:11" s="102" customFormat="1">
      <c r="A1700" s="30"/>
      <c r="B1700" s="98"/>
      <c r="C1700" s="30"/>
      <c r="D1700" s="2"/>
      <c r="E1700" s="3"/>
      <c r="F1700" s="4"/>
      <c r="G1700" s="2"/>
      <c r="H1700" s="167"/>
      <c r="I1700" s="167"/>
      <c r="J1700" s="168"/>
      <c r="K1700" s="25"/>
    </row>
    <row r="1701" spans="1:11" s="102" customFormat="1">
      <c r="A1701" s="30"/>
      <c r="B1701" s="98"/>
      <c r="C1701" s="30"/>
      <c r="D1701" s="2"/>
      <c r="E1701" s="3"/>
      <c r="F1701" s="4"/>
      <c r="G1701" s="2"/>
      <c r="H1701" s="167"/>
      <c r="I1701" s="167"/>
      <c r="J1701" s="168"/>
      <c r="K1701" s="25"/>
    </row>
    <row r="1702" spans="1:11" s="102" customFormat="1">
      <c r="A1702" s="30"/>
      <c r="B1702" s="98"/>
      <c r="C1702" s="30"/>
      <c r="D1702" s="2"/>
      <c r="E1702" s="3"/>
      <c r="F1702" s="4"/>
      <c r="G1702" s="2"/>
      <c r="H1702" s="167"/>
      <c r="I1702" s="167"/>
      <c r="J1702" s="168"/>
      <c r="K1702" s="25"/>
    </row>
    <row r="1703" spans="1:11" s="102" customFormat="1">
      <c r="A1703" s="30"/>
      <c r="B1703" s="98"/>
      <c r="C1703" s="30"/>
      <c r="D1703" s="2"/>
      <c r="E1703" s="3"/>
      <c r="F1703" s="4"/>
      <c r="G1703" s="2"/>
      <c r="H1703" s="167"/>
      <c r="I1703" s="167"/>
      <c r="J1703" s="168"/>
      <c r="K1703" s="25"/>
    </row>
    <row r="1704" spans="1:11" s="102" customFormat="1">
      <c r="A1704" s="30"/>
      <c r="B1704" s="98"/>
      <c r="C1704" s="30"/>
      <c r="D1704" s="2"/>
      <c r="E1704" s="3"/>
      <c r="F1704" s="4"/>
      <c r="G1704" s="2"/>
      <c r="H1704" s="167"/>
      <c r="I1704" s="167"/>
      <c r="J1704" s="168"/>
      <c r="K1704" s="25"/>
    </row>
    <row r="1705" spans="1:11" s="102" customFormat="1">
      <c r="A1705" s="30"/>
      <c r="B1705" s="98"/>
      <c r="C1705" s="30"/>
      <c r="D1705" s="2"/>
      <c r="E1705" s="3"/>
      <c r="F1705" s="4"/>
      <c r="G1705" s="2"/>
      <c r="H1705" s="167"/>
      <c r="I1705" s="167"/>
      <c r="J1705" s="168"/>
      <c r="K1705" s="25"/>
    </row>
    <row r="1706" spans="1:11" s="102" customFormat="1">
      <c r="A1706" s="30"/>
      <c r="B1706" s="98"/>
      <c r="C1706" s="30"/>
      <c r="D1706" s="2"/>
      <c r="E1706" s="3"/>
      <c r="F1706" s="4"/>
      <c r="G1706" s="2"/>
      <c r="H1706" s="167"/>
      <c r="I1706" s="167"/>
      <c r="J1706" s="168"/>
      <c r="K1706" s="25"/>
    </row>
    <row r="1707" spans="1:11" s="102" customFormat="1">
      <c r="A1707" s="30"/>
      <c r="B1707" s="98"/>
      <c r="C1707" s="30"/>
      <c r="D1707" s="2"/>
      <c r="E1707" s="3"/>
      <c r="F1707" s="4"/>
      <c r="G1707" s="2"/>
      <c r="H1707" s="167"/>
      <c r="I1707" s="167"/>
      <c r="J1707" s="168"/>
      <c r="K1707" s="25"/>
    </row>
    <row r="1708" spans="1:11" s="102" customFormat="1">
      <c r="A1708" s="30"/>
      <c r="B1708" s="98"/>
      <c r="C1708" s="30"/>
      <c r="D1708" s="2"/>
      <c r="E1708" s="3"/>
      <c r="F1708" s="4"/>
      <c r="G1708" s="2"/>
      <c r="H1708" s="167"/>
      <c r="I1708" s="167"/>
      <c r="J1708" s="168"/>
      <c r="K1708" s="25"/>
    </row>
    <row r="1709" spans="1:11" s="102" customFormat="1">
      <c r="A1709" s="30"/>
      <c r="B1709" s="98"/>
      <c r="C1709" s="30"/>
      <c r="D1709" s="2"/>
      <c r="E1709" s="3"/>
      <c r="F1709" s="4"/>
      <c r="G1709" s="2"/>
      <c r="H1709" s="167"/>
      <c r="I1709" s="167"/>
      <c r="J1709" s="168"/>
      <c r="K1709" s="25"/>
    </row>
    <row r="1710" spans="1:11" s="102" customFormat="1">
      <c r="A1710" s="30"/>
      <c r="B1710" s="98"/>
      <c r="C1710" s="30"/>
      <c r="D1710" s="2"/>
      <c r="E1710" s="3"/>
      <c r="F1710" s="4"/>
      <c r="G1710" s="2"/>
      <c r="H1710" s="167"/>
      <c r="I1710" s="167"/>
      <c r="J1710" s="168"/>
      <c r="K1710" s="25"/>
    </row>
    <row r="1711" spans="1:11" s="102" customFormat="1">
      <c r="A1711" s="30"/>
      <c r="B1711" s="98"/>
      <c r="C1711" s="30"/>
      <c r="D1711" s="2"/>
      <c r="E1711" s="3"/>
      <c r="F1711" s="4"/>
      <c r="G1711" s="2"/>
      <c r="H1711" s="167"/>
      <c r="I1711" s="167"/>
      <c r="J1711" s="168"/>
      <c r="K1711" s="25"/>
    </row>
    <row r="1712" spans="1:11" s="102" customFormat="1">
      <c r="A1712" s="30"/>
      <c r="B1712" s="98"/>
      <c r="C1712" s="30"/>
      <c r="D1712" s="2"/>
      <c r="E1712" s="3"/>
      <c r="F1712" s="4"/>
      <c r="G1712" s="2"/>
      <c r="H1712" s="167"/>
      <c r="I1712" s="167"/>
      <c r="J1712" s="168"/>
      <c r="K1712" s="25"/>
    </row>
    <row r="1713" spans="1:11" s="102" customFormat="1">
      <c r="A1713" s="30"/>
      <c r="B1713" s="98"/>
      <c r="C1713" s="30"/>
      <c r="D1713" s="2"/>
      <c r="E1713" s="3"/>
      <c r="F1713" s="4"/>
      <c r="G1713" s="2"/>
      <c r="H1713" s="167"/>
      <c r="I1713" s="167"/>
      <c r="J1713" s="168"/>
      <c r="K1713" s="25"/>
    </row>
    <row r="1714" spans="1:11" s="102" customFormat="1">
      <c r="A1714" s="30"/>
      <c r="B1714" s="98"/>
      <c r="C1714" s="30"/>
      <c r="D1714" s="2"/>
      <c r="E1714" s="3"/>
      <c r="F1714" s="4"/>
      <c r="G1714" s="2"/>
      <c r="H1714" s="167"/>
      <c r="I1714" s="167"/>
      <c r="J1714" s="168"/>
      <c r="K1714" s="25"/>
    </row>
    <row r="1715" spans="1:11" s="102" customFormat="1">
      <c r="A1715" s="30"/>
      <c r="B1715" s="98"/>
      <c r="C1715" s="30"/>
      <c r="D1715" s="2"/>
      <c r="E1715" s="3"/>
      <c r="F1715" s="4"/>
      <c r="G1715" s="2"/>
      <c r="H1715" s="167"/>
      <c r="I1715" s="167"/>
      <c r="J1715" s="168"/>
      <c r="K1715" s="25"/>
    </row>
    <row r="1716" spans="1:11" s="102" customFormat="1">
      <c r="A1716" s="30"/>
      <c r="B1716" s="98"/>
      <c r="C1716" s="30"/>
      <c r="D1716" s="2"/>
      <c r="E1716" s="3"/>
      <c r="F1716" s="4"/>
      <c r="G1716" s="2"/>
      <c r="H1716" s="167"/>
      <c r="I1716" s="167"/>
      <c r="J1716" s="168"/>
      <c r="K1716" s="25"/>
    </row>
    <row r="1717" spans="1:11" s="102" customFormat="1">
      <c r="A1717" s="30"/>
      <c r="B1717" s="98"/>
      <c r="C1717" s="30"/>
      <c r="D1717" s="2"/>
      <c r="E1717" s="3"/>
      <c r="F1717" s="4"/>
      <c r="G1717" s="2"/>
      <c r="H1717" s="167"/>
      <c r="I1717" s="167"/>
      <c r="J1717" s="168"/>
      <c r="K1717" s="25"/>
    </row>
    <row r="1718" spans="1:11" s="102" customFormat="1">
      <c r="A1718" s="30"/>
      <c r="B1718" s="98"/>
      <c r="C1718" s="30"/>
      <c r="D1718" s="2"/>
      <c r="E1718" s="3"/>
      <c r="F1718" s="4"/>
      <c r="G1718" s="2"/>
      <c r="H1718" s="167"/>
      <c r="I1718" s="167"/>
      <c r="J1718" s="168"/>
      <c r="K1718" s="25"/>
    </row>
    <row r="1719" spans="1:11" s="102" customFormat="1">
      <c r="A1719" s="30"/>
      <c r="B1719" s="98"/>
      <c r="C1719" s="30"/>
      <c r="D1719" s="2"/>
      <c r="E1719" s="3"/>
      <c r="F1719" s="4"/>
      <c r="G1719" s="2"/>
      <c r="H1719" s="167"/>
      <c r="I1719" s="167"/>
      <c r="J1719" s="168"/>
      <c r="K1719" s="25"/>
    </row>
    <row r="1720" spans="1:11" s="102" customFormat="1">
      <c r="A1720" s="30"/>
      <c r="B1720" s="98"/>
      <c r="C1720" s="30"/>
      <c r="D1720" s="2"/>
      <c r="E1720" s="3"/>
      <c r="F1720" s="4"/>
      <c r="G1720" s="2"/>
      <c r="H1720" s="167"/>
      <c r="I1720" s="167"/>
      <c r="J1720" s="168"/>
      <c r="K1720" s="25"/>
    </row>
    <row r="1721" spans="1:11" s="102" customFormat="1">
      <c r="A1721" s="30"/>
      <c r="B1721" s="98"/>
      <c r="C1721" s="30"/>
      <c r="D1721" s="2"/>
      <c r="E1721" s="3"/>
      <c r="F1721" s="4"/>
      <c r="G1721" s="2"/>
      <c r="H1721" s="167"/>
      <c r="I1721" s="167"/>
      <c r="J1721" s="168"/>
      <c r="K1721" s="25"/>
    </row>
    <row r="1722" spans="1:11" s="102" customFormat="1">
      <c r="A1722" s="30"/>
      <c r="B1722" s="98"/>
      <c r="C1722" s="30"/>
      <c r="D1722" s="2"/>
      <c r="E1722" s="3"/>
      <c r="F1722" s="4"/>
      <c r="G1722" s="2"/>
      <c r="H1722" s="167"/>
      <c r="I1722" s="167"/>
      <c r="J1722" s="168"/>
      <c r="K1722" s="25"/>
    </row>
    <row r="1723" spans="1:11" s="102" customFormat="1">
      <c r="A1723" s="30"/>
      <c r="B1723" s="98"/>
      <c r="C1723" s="30"/>
      <c r="D1723" s="2"/>
      <c r="E1723" s="3"/>
      <c r="F1723" s="4"/>
      <c r="G1723" s="2"/>
      <c r="H1723" s="167"/>
      <c r="I1723" s="167"/>
      <c r="J1723" s="168"/>
      <c r="K1723" s="25"/>
    </row>
    <row r="1724" spans="1:11" s="102" customFormat="1">
      <c r="A1724" s="30"/>
      <c r="B1724" s="98"/>
      <c r="C1724" s="30"/>
      <c r="D1724" s="2"/>
      <c r="E1724" s="3"/>
      <c r="F1724" s="4"/>
      <c r="G1724" s="2"/>
      <c r="H1724" s="167"/>
      <c r="I1724" s="167"/>
      <c r="J1724" s="168"/>
      <c r="K1724" s="25"/>
    </row>
    <row r="1725" spans="1:11" s="102" customFormat="1">
      <c r="A1725" s="30"/>
      <c r="B1725" s="98"/>
      <c r="C1725" s="30"/>
      <c r="D1725" s="2"/>
      <c r="E1725" s="3"/>
      <c r="F1725" s="4"/>
      <c r="G1725" s="2"/>
      <c r="H1725" s="167"/>
      <c r="I1725" s="167"/>
      <c r="J1725" s="168"/>
      <c r="K1725" s="25"/>
    </row>
    <row r="1726" spans="1:11" s="102" customFormat="1">
      <c r="A1726" s="30"/>
      <c r="B1726" s="98"/>
      <c r="C1726" s="30"/>
      <c r="D1726" s="2"/>
      <c r="E1726" s="3"/>
      <c r="F1726" s="4"/>
      <c r="G1726" s="2"/>
      <c r="H1726" s="167"/>
      <c r="I1726" s="167"/>
      <c r="J1726" s="168"/>
      <c r="K1726" s="25"/>
    </row>
    <row r="1727" spans="1:11" s="102" customFormat="1">
      <c r="A1727" s="30"/>
      <c r="B1727" s="98"/>
      <c r="C1727" s="30"/>
      <c r="D1727" s="2"/>
      <c r="E1727" s="3"/>
      <c r="F1727" s="4"/>
      <c r="G1727" s="2"/>
      <c r="H1727" s="167"/>
      <c r="I1727" s="167"/>
      <c r="J1727" s="168"/>
      <c r="K1727" s="25"/>
    </row>
    <row r="1728" spans="1:11" s="102" customFormat="1">
      <c r="A1728" s="30"/>
      <c r="B1728" s="98"/>
      <c r="C1728" s="30"/>
      <c r="D1728" s="2"/>
      <c r="E1728" s="3"/>
      <c r="F1728" s="4"/>
      <c r="G1728" s="2"/>
      <c r="H1728" s="167"/>
      <c r="I1728" s="167"/>
      <c r="J1728" s="168"/>
      <c r="K1728" s="25"/>
    </row>
    <row r="1729" spans="1:11" s="102" customFormat="1">
      <c r="A1729" s="30"/>
      <c r="B1729" s="98"/>
      <c r="C1729" s="30"/>
      <c r="D1729" s="2"/>
      <c r="E1729" s="3"/>
      <c r="F1729" s="4"/>
      <c r="G1729" s="2"/>
      <c r="H1729" s="167"/>
      <c r="I1729" s="167"/>
      <c r="J1729" s="168"/>
      <c r="K1729" s="25"/>
    </row>
    <row r="1730" spans="1:11" s="102" customFormat="1">
      <c r="A1730" s="30"/>
      <c r="B1730" s="98"/>
      <c r="C1730" s="30"/>
      <c r="D1730" s="2"/>
      <c r="E1730" s="3"/>
      <c r="F1730" s="4"/>
      <c r="G1730" s="2"/>
      <c r="H1730" s="167"/>
      <c r="I1730" s="167"/>
      <c r="J1730" s="168"/>
      <c r="K1730" s="25"/>
    </row>
    <row r="1731" spans="1:11" s="102" customFormat="1">
      <c r="A1731" s="30"/>
      <c r="B1731" s="98"/>
      <c r="C1731" s="30"/>
      <c r="D1731" s="2"/>
      <c r="E1731" s="3"/>
      <c r="F1731" s="4"/>
      <c r="G1731" s="2"/>
      <c r="H1731" s="167"/>
      <c r="I1731" s="167"/>
      <c r="J1731" s="168"/>
      <c r="K1731" s="25"/>
    </row>
    <row r="1732" spans="1:11" s="102" customFormat="1">
      <c r="A1732" s="30"/>
      <c r="B1732" s="98"/>
      <c r="C1732" s="30"/>
      <c r="D1732" s="2"/>
      <c r="E1732" s="3"/>
      <c r="F1732" s="4"/>
      <c r="G1732" s="2"/>
      <c r="H1732" s="167"/>
      <c r="I1732" s="167"/>
      <c r="J1732" s="168"/>
      <c r="K1732" s="25"/>
    </row>
    <row r="1733" spans="1:11" s="102" customFormat="1">
      <c r="A1733" s="30"/>
      <c r="B1733" s="98"/>
      <c r="C1733" s="30"/>
      <c r="D1733" s="2"/>
      <c r="E1733" s="3"/>
      <c r="F1733" s="4"/>
      <c r="G1733" s="2"/>
      <c r="H1733" s="167"/>
      <c r="I1733" s="167"/>
      <c r="J1733" s="168"/>
      <c r="K1733" s="25"/>
    </row>
    <row r="1734" spans="1:11" s="102" customFormat="1">
      <c r="A1734" s="30"/>
      <c r="B1734" s="98"/>
      <c r="C1734" s="30"/>
      <c r="D1734" s="2"/>
      <c r="E1734" s="3"/>
      <c r="F1734" s="4"/>
      <c r="G1734" s="2"/>
      <c r="H1734" s="167"/>
      <c r="I1734" s="167"/>
      <c r="J1734" s="168"/>
      <c r="K1734" s="25"/>
    </row>
    <row r="1735" spans="1:11" s="102" customFormat="1">
      <c r="A1735" s="30"/>
      <c r="B1735" s="98"/>
      <c r="C1735" s="30"/>
      <c r="D1735" s="2"/>
      <c r="E1735" s="3"/>
      <c r="F1735" s="4"/>
      <c r="G1735" s="2"/>
      <c r="H1735" s="167"/>
      <c r="I1735" s="167"/>
      <c r="J1735" s="168"/>
      <c r="K1735" s="25"/>
    </row>
    <row r="1736" spans="1:11" s="102" customFormat="1">
      <c r="A1736" s="30"/>
      <c r="B1736" s="98"/>
      <c r="C1736" s="30"/>
      <c r="D1736" s="2"/>
      <c r="E1736" s="3"/>
      <c r="F1736" s="4"/>
      <c r="G1736" s="2"/>
      <c r="H1736" s="167"/>
      <c r="I1736" s="167"/>
      <c r="J1736" s="168"/>
      <c r="K1736" s="25"/>
    </row>
    <row r="1737" spans="1:11" s="102" customFormat="1">
      <c r="A1737" s="30"/>
      <c r="B1737" s="98"/>
      <c r="C1737" s="30"/>
      <c r="D1737" s="2"/>
      <c r="E1737" s="3"/>
      <c r="F1737" s="4"/>
      <c r="G1737" s="2"/>
      <c r="H1737" s="167"/>
      <c r="I1737" s="167"/>
      <c r="J1737" s="168"/>
      <c r="K1737" s="25"/>
    </row>
    <row r="1738" spans="1:11" s="102" customFormat="1">
      <c r="A1738" s="30"/>
      <c r="B1738" s="98"/>
      <c r="C1738" s="30"/>
      <c r="D1738" s="2"/>
      <c r="E1738" s="3"/>
      <c r="F1738" s="4"/>
      <c r="G1738" s="2"/>
      <c r="H1738" s="167"/>
      <c r="I1738" s="167"/>
      <c r="J1738" s="168"/>
      <c r="K1738" s="25"/>
    </row>
    <row r="1739" spans="1:11" s="102" customFormat="1">
      <c r="A1739" s="30"/>
      <c r="B1739" s="98"/>
      <c r="C1739" s="30"/>
      <c r="D1739" s="2"/>
      <c r="E1739" s="3"/>
      <c r="F1739" s="4"/>
      <c r="G1739" s="2"/>
      <c r="H1739" s="167"/>
      <c r="I1739" s="167"/>
      <c r="J1739" s="168"/>
      <c r="K1739" s="25"/>
    </row>
    <row r="1740" spans="1:11" s="102" customFormat="1">
      <c r="A1740" s="30"/>
      <c r="B1740" s="98"/>
      <c r="C1740" s="30"/>
      <c r="D1740" s="2"/>
      <c r="E1740" s="3"/>
      <c r="F1740" s="4"/>
      <c r="G1740" s="2"/>
      <c r="H1740" s="167"/>
      <c r="I1740" s="167"/>
      <c r="J1740" s="168"/>
      <c r="K1740" s="25"/>
    </row>
    <row r="1741" spans="1:11" s="102" customFormat="1">
      <c r="A1741" s="30"/>
      <c r="B1741" s="98"/>
      <c r="C1741" s="30"/>
      <c r="D1741" s="2"/>
      <c r="E1741" s="3"/>
      <c r="F1741" s="4"/>
      <c r="G1741" s="2"/>
      <c r="H1741" s="167"/>
      <c r="I1741" s="167"/>
      <c r="J1741" s="168"/>
      <c r="K1741" s="25"/>
    </row>
    <row r="1742" spans="1:11" s="102" customFormat="1">
      <c r="A1742" s="30"/>
      <c r="B1742" s="98"/>
      <c r="C1742" s="30"/>
      <c r="D1742" s="2"/>
      <c r="E1742" s="3"/>
      <c r="F1742" s="4"/>
      <c r="G1742" s="2"/>
      <c r="H1742" s="167"/>
      <c r="I1742" s="167"/>
      <c r="J1742" s="168"/>
      <c r="K1742" s="25"/>
    </row>
    <row r="1743" spans="1:11" s="102" customFormat="1">
      <c r="A1743" s="30"/>
      <c r="B1743" s="98"/>
      <c r="C1743" s="30"/>
      <c r="D1743" s="2"/>
      <c r="E1743" s="3"/>
      <c r="F1743" s="4"/>
      <c r="G1743" s="2"/>
      <c r="H1743" s="167"/>
      <c r="I1743" s="167"/>
      <c r="J1743" s="168"/>
      <c r="K1743" s="25"/>
    </row>
    <row r="1744" spans="1:11" s="102" customFormat="1">
      <c r="A1744" s="30"/>
      <c r="B1744" s="98"/>
      <c r="C1744" s="30"/>
      <c r="D1744" s="2"/>
      <c r="E1744" s="3"/>
      <c r="F1744" s="4"/>
      <c r="G1744" s="2"/>
      <c r="H1744" s="167"/>
      <c r="I1744" s="167"/>
      <c r="J1744" s="168"/>
      <c r="K1744" s="25"/>
    </row>
    <row r="1745" spans="1:11" s="102" customFormat="1">
      <c r="A1745" s="30"/>
      <c r="B1745" s="98"/>
      <c r="C1745" s="30"/>
      <c r="D1745" s="2"/>
      <c r="E1745" s="3"/>
      <c r="F1745" s="4"/>
      <c r="G1745" s="2"/>
      <c r="H1745" s="167"/>
      <c r="I1745" s="167"/>
      <c r="J1745" s="168"/>
      <c r="K1745" s="25"/>
    </row>
    <row r="1746" spans="1:11" s="102" customFormat="1">
      <c r="A1746" s="30"/>
      <c r="B1746" s="98"/>
      <c r="C1746" s="30"/>
      <c r="D1746" s="2"/>
      <c r="E1746" s="3"/>
      <c r="F1746" s="4"/>
      <c r="G1746" s="2"/>
      <c r="H1746" s="167"/>
      <c r="I1746" s="167"/>
      <c r="J1746" s="168"/>
      <c r="K1746" s="25"/>
    </row>
    <row r="1747" spans="1:11" s="102" customFormat="1">
      <c r="A1747" s="30"/>
      <c r="B1747" s="98"/>
      <c r="C1747" s="30"/>
      <c r="D1747" s="2"/>
      <c r="E1747" s="3"/>
      <c r="F1747" s="4"/>
      <c r="G1747" s="2"/>
      <c r="H1747" s="167"/>
      <c r="I1747" s="167"/>
      <c r="J1747" s="168"/>
      <c r="K1747" s="25"/>
    </row>
    <row r="1748" spans="1:11" s="102" customFormat="1">
      <c r="A1748" s="30"/>
      <c r="B1748" s="98"/>
      <c r="C1748" s="30"/>
      <c r="D1748" s="2"/>
      <c r="E1748" s="3"/>
      <c r="F1748" s="4"/>
      <c r="G1748" s="2"/>
      <c r="H1748" s="167"/>
      <c r="I1748" s="167"/>
      <c r="J1748" s="168"/>
      <c r="K1748" s="25"/>
    </row>
    <row r="1749" spans="1:11" s="102" customFormat="1">
      <c r="A1749" s="30"/>
      <c r="B1749" s="98"/>
      <c r="C1749" s="30"/>
      <c r="D1749" s="2"/>
      <c r="E1749" s="3"/>
      <c r="F1749" s="4"/>
      <c r="G1749" s="2"/>
      <c r="H1749" s="167"/>
      <c r="I1749" s="167"/>
      <c r="J1749" s="168"/>
      <c r="K1749" s="25"/>
    </row>
    <row r="1750" spans="1:11" s="102" customFormat="1">
      <c r="A1750" s="30"/>
      <c r="B1750" s="98"/>
      <c r="C1750" s="30"/>
      <c r="D1750" s="2"/>
      <c r="E1750" s="3"/>
      <c r="F1750" s="4"/>
      <c r="G1750" s="2"/>
      <c r="H1750" s="167"/>
      <c r="I1750" s="167"/>
      <c r="J1750" s="168"/>
      <c r="K1750" s="25"/>
    </row>
    <row r="1751" spans="1:11" s="102" customFormat="1">
      <c r="A1751" s="30"/>
      <c r="B1751" s="98"/>
      <c r="C1751" s="30"/>
      <c r="D1751" s="2"/>
      <c r="E1751" s="3"/>
      <c r="F1751" s="4"/>
      <c r="G1751" s="2"/>
      <c r="H1751" s="167"/>
      <c r="I1751" s="167"/>
      <c r="J1751" s="168"/>
      <c r="K1751" s="25"/>
    </row>
    <row r="1752" spans="1:11" s="102" customFormat="1">
      <c r="A1752" s="30"/>
      <c r="B1752" s="98"/>
      <c r="C1752" s="30"/>
      <c r="D1752" s="2"/>
      <c r="E1752" s="3"/>
      <c r="F1752" s="4"/>
      <c r="G1752" s="2"/>
      <c r="H1752" s="167"/>
      <c r="I1752" s="167"/>
      <c r="J1752" s="168"/>
      <c r="K1752" s="25"/>
    </row>
    <row r="1753" spans="1:11" s="102" customFormat="1">
      <c r="A1753" s="30"/>
      <c r="B1753" s="98"/>
      <c r="C1753" s="30"/>
      <c r="D1753" s="2"/>
      <c r="E1753" s="3"/>
      <c r="F1753" s="4"/>
      <c r="G1753" s="2"/>
      <c r="H1753" s="167"/>
      <c r="I1753" s="167"/>
      <c r="J1753" s="168"/>
      <c r="K1753" s="25"/>
    </row>
    <row r="1754" spans="1:11" s="102" customFormat="1">
      <c r="A1754" s="30"/>
      <c r="B1754" s="98"/>
      <c r="C1754" s="30"/>
      <c r="D1754" s="2"/>
      <c r="E1754" s="3"/>
      <c r="F1754" s="4"/>
      <c r="G1754" s="2"/>
      <c r="H1754" s="167"/>
      <c r="I1754" s="167"/>
      <c r="J1754" s="168"/>
      <c r="K1754" s="25"/>
    </row>
    <row r="1755" spans="1:11" s="102" customFormat="1">
      <c r="A1755" s="30"/>
      <c r="B1755" s="98"/>
      <c r="C1755" s="30"/>
      <c r="D1755" s="2"/>
      <c r="E1755" s="3"/>
      <c r="F1755" s="4"/>
      <c r="G1755" s="2"/>
      <c r="H1755" s="167"/>
      <c r="I1755" s="167"/>
      <c r="J1755" s="168"/>
      <c r="K1755" s="25"/>
    </row>
    <row r="1756" spans="1:11" s="102" customFormat="1">
      <c r="A1756" s="30"/>
      <c r="B1756" s="98"/>
      <c r="C1756" s="30"/>
      <c r="D1756" s="2"/>
      <c r="E1756" s="3"/>
      <c r="F1756" s="4"/>
      <c r="G1756" s="2"/>
      <c r="H1756" s="167"/>
      <c r="I1756" s="167"/>
      <c r="J1756" s="168"/>
      <c r="K1756" s="25"/>
    </row>
    <row r="1757" spans="1:11" s="102" customFormat="1">
      <c r="A1757" s="30"/>
      <c r="B1757" s="98"/>
      <c r="C1757" s="30"/>
      <c r="D1757" s="2"/>
      <c r="E1757" s="3"/>
      <c r="F1757" s="4"/>
      <c r="G1757" s="2"/>
      <c r="H1757" s="167"/>
      <c r="I1757" s="167"/>
      <c r="J1757" s="168"/>
      <c r="K1757" s="25"/>
    </row>
    <row r="1758" spans="1:11" s="102" customFormat="1">
      <c r="A1758" s="30"/>
      <c r="B1758" s="98"/>
      <c r="C1758" s="30"/>
      <c r="D1758" s="2"/>
      <c r="E1758" s="3"/>
      <c r="F1758" s="4"/>
      <c r="G1758" s="2"/>
      <c r="H1758" s="167"/>
      <c r="I1758" s="167"/>
      <c r="J1758" s="168"/>
      <c r="K1758" s="25"/>
    </row>
    <row r="1759" spans="1:11" s="102" customFormat="1">
      <c r="A1759" s="30"/>
      <c r="B1759" s="98"/>
      <c r="C1759" s="30"/>
      <c r="D1759" s="2"/>
      <c r="E1759" s="3"/>
      <c r="F1759" s="4"/>
      <c r="G1759" s="2"/>
      <c r="H1759" s="167"/>
      <c r="I1759" s="167"/>
      <c r="J1759" s="168"/>
      <c r="K1759" s="25"/>
    </row>
    <row r="1760" spans="1:11" s="102" customFormat="1">
      <c r="A1760" s="30"/>
      <c r="B1760" s="98"/>
      <c r="C1760" s="30"/>
      <c r="D1760" s="2"/>
      <c r="E1760" s="3"/>
      <c r="F1760" s="4"/>
      <c r="G1760" s="2"/>
      <c r="H1760" s="167"/>
      <c r="I1760" s="167"/>
      <c r="J1760" s="168"/>
      <c r="K1760" s="25"/>
    </row>
    <row r="1761" spans="1:11" s="102" customFormat="1">
      <c r="A1761" s="30"/>
      <c r="B1761" s="98"/>
      <c r="C1761" s="30"/>
      <c r="D1761" s="2"/>
      <c r="E1761" s="3"/>
      <c r="F1761" s="4"/>
      <c r="G1761" s="2"/>
      <c r="H1761" s="167"/>
      <c r="I1761" s="167"/>
      <c r="J1761" s="168"/>
      <c r="K1761" s="25"/>
    </row>
    <row r="1762" spans="1:11" s="102" customFormat="1">
      <c r="A1762" s="30"/>
      <c r="B1762" s="98"/>
      <c r="C1762" s="30"/>
      <c r="D1762" s="2"/>
      <c r="E1762" s="3"/>
      <c r="F1762" s="4"/>
      <c r="G1762" s="2"/>
      <c r="H1762" s="167"/>
      <c r="I1762" s="167"/>
      <c r="J1762" s="168"/>
      <c r="K1762" s="25"/>
    </row>
    <row r="1763" spans="1:11" s="102" customFormat="1">
      <c r="A1763" s="30"/>
      <c r="B1763" s="98"/>
      <c r="C1763" s="30"/>
      <c r="D1763" s="2"/>
      <c r="E1763" s="3"/>
      <c r="F1763" s="4"/>
      <c r="G1763" s="2"/>
      <c r="H1763" s="167"/>
      <c r="I1763" s="167"/>
      <c r="J1763" s="168"/>
      <c r="K1763" s="25"/>
    </row>
    <row r="1764" spans="1:11" s="102" customFormat="1">
      <c r="A1764" s="30"/>
      <c r="B1764" s="98"/>
      <c r="C1764" s="30"/>
      <c r="D1764" s="2"/>
      <c r="E1764" s="3"/>
      <c r="F1764" s="4"/>
      <c r="G1764" s="2"/>
      <c r="H1764" s="167"/>
      <c r="I1764" s="167"/>
      <c r="J1764" s="168"/>
      <c r="K1764" s="25"/>
    </row>
    <row r="1765" spans="1:11" s="102" customFormat="1">
      <c r="A1765" s="30"/>
      <c r="B1765" s="98"/>
      <c r="C1765" s="30"/>
      <c r="D1765" s="2"/>
      <c r="E1765" s="3"/>
      <c r="F1765" s="4"/>
      <c r="G1765" s="2"/>
      <c r="H1765" s="167"/>
      <c r="I1765" s="167"/>
      <c r="J1765" s="168"/>
      <c r="K1765" s="25"/>
    </row>
    <row r="1766" spans="1:11" s="102" customFormat="1">
      <c r="A1766" s="30"/>
      <c r="B1766" s="98"/>
      <c r="C1766" s="30"/>
      <c r="D1766" s="2"/>
      <c r="E1766" s="3"/>
      <c r="F1766" s="4"/>
      <c r="G1766" s="2"/>
      <c r="H1766" s="167"/>
      <c r="I1766" s="167"/>
      <c r="J1766" s="168"/>
      <c r="K1766" s="25"/>
    </row>
    <row r="1767" spans="1:11" s="102" customFormat="1">
      <c r="A1767" s="30"/>
      <c r="B1767" s="98"/>
      <c r="C1767" s="30"/>
      <c r="D1767" s="2"/>
      <c r="E1767" s="3"/>
      <c r="F1767" s="4"/>
      <c r="G1767" s="2"/>
      <c r="H1767" s="167"/>
      <c r="I1767" s="167"/>
      <c r="J1767" s="168"/>
      <c r="K1767" s="25"/>
    </row>
    <row r="1768" spans="1:11" s="102" customFormat="1">
      <c r="A1768" s="30"/>
      <c r="B1768" s="98"/>
      <c r="C1768" s="30"/>
      <c r="D1768" s="2"/>
      <c r="E1768" s="3"/>
      <c r="F1768" s="4"/>
      <c r="G1768" s="2"/>
      <c r="H1768" s="167"/>
      <c r="I1768" s="167"/>
      <c r="J1768" s="168"/>
      <c r="K1768" s="25"/>
    </row>
    <row r="1769" spans="1:11" s="102" customFormat="1">
      <c r="A1769" s="30"/>
      <c r="B1769" s="98"/>
      <c r="C1769" s="30"/>
      <c r="D1769" s="2"/>
      <c r="E1769" s="3"/>
      <c r="F1769" s="4"/>
      <c r="G1769" s="2"/>
      <c r="H1769" s="167"/>
      <c r="I1769" s="167"/>
      <c r="J1769" s="168"/>
      <c r="K1769" s="25"/>
    </row>
    <row r="1770" spans="1:11" s="102" customFormat="1">
      <c r="A1770" s="30"/>
      <c r="B1770" s="98"/>
      <c r="C1770" s="30"/>
      <c r="D1770" s="2"/>
      <c r="E1770" s="3"/>
      <c r="F1770" s="4"/>
      <c r="G1770" s="2"/>
      <c r="H1770" s="167"/>
      <c r="I1770" s="167"/>
      <c r="J1770" s="168"/>
      <c r="K1770" s="25"/>
    </row>
    <row r="1771" spans="1:11" s="102" customFormat="1">
      <c r="A1771" s="30"/>
      <c r="B1771" s="98"/>
      <c r="C1771" s="30"/>
      <c r="D1771" s="2"/>
      <c r="E1771" s="3"/>
      <c r="F1771" s="4"/>
      <c r="G1771" s="2"/>
      <c r="H1771" s="167"/>
      <c r="I1771" s="167"/>
      <c r="J1771" s="168"/>
      <c r="K1771" s="25"/>
    </row>
    <row r="1772" spans="1:11" s="102" customFormat="1">
      <c r="A1772" s="30"/>
      <c r="B1772" s="98"/>
      <c r="C1772" s="30"/>
      <c r="D1772" s="2"/>
      <c r="E1772" s="3"/>
      <c r="F1772" s="4"/>
      <c r="G1772" s="2"/>
      <c r="H1772" s="167"/>
      <c r="I1772" s="167"/>
      <c r="J1772" s="168"/>
      <c r="K1772" s="25"/>
    </row>
    <row r="1773" spans="1:11" s="102" customFormat="1">
      <c r="A1773" s="30"/>
      <c r="B1773" s="98"/>
      <c r="C1773" s="30"/>
      <c r="D1773" s="2"/>
      <c r="E1773" s="3"/>
      <c r="F1773" s="4"/>
      <c r="G1773" s="2"/>
      <c r="H1773" s="167"/>
      <c r="I1773" s="167"/>
      <c r="J1773" s="168"/>
      <c r="K1773" s="25"/>
    </row>
    <row r="1774" spans="1:11" s="102" customFormat="1">
      <c r="A1774" s="30"/>
      <c r="B1774" s="98"/>
      <c r="C1774" s="30"/>
      <c r="D1774" s="2"/>
      <c r="E1774" s="3"/>
      <c r="F1774" s="4"/>
      <c r="G1774" s="2"/>
      <c r="H1774" s="167"/>
      <c r="I1774" s="167"/>
      <c r="J1774" s="168"/>
      <c r="K1774" s="25"/>
    </row>
    <row r="1775" spans="1:11" s="102" customFormat="1">
      <c r="A1775" s="30"/>
      <c r="B1775" s="98"/>
      <c r="C1775" s="30"/>
      <c r="D1775" s="2"/>
      <c r="E1775" s="3"/>
      <c r="F1775" s="4"/>
      <c r="G1775" s="2"/>
      <c r="H1775" s="167"/>
      <c r="I1775" s="167"/>
      <c r="J1775" s="168"/>
      <c r="K1775" s="25"/>
    </row>
    <row r="1776" spans="1:11" s="102" customFormat="1">
      <c r="A1776" s="30"/>
      <c r="B1776" s="98"/>
      <c r="C1776" s="30"/>
      <c r="D1776" s="2"/>
      <c r="E1776" s="3"/>
      <c r="F1776" s="4"/>
      <c r="G1776" s="2"/>
      <c r="H1776" s="167"/>
      <c r="I1776" s="167"/>
      <c r="J1776" s="168"/>
      <c r="K1776" s="25"/>
    </row>
    <row r="1777" spans="1:11" s="102" customFormat="1">
      <c r="A1777" s="30"/>
      <c r="B1777" s="98"/>
      <c r="C1777" s="30"/>
      <c r="D1777" s="2"/>
      <c r="E1777" s="3"/>
      <c r="F1777" s="4"/>
      <c r="G1777" s="2"/>
      <c r="H1777" s="167"/>
      <c r="I1777" s="167"/>
      <c r="J1777" s="168"/>
      <c r="K1777" s="25"/>
    </row>
    <row r="1778" spans="1:11" s="102" customFormat="1">
      <c r="A1778" s="30"/>
      <c r="B1778" s="98"/>
      <c r="C1778" s="30"/>
      <c r="D1778" s="2"/>
      <c r="E1778" s="3"/>
      <c r="F1778" s="4"/>
      <c r="G1778" s="2"/>
      <c r="H1778" s="167"/>
      <c r="I1778" s="167"/>
      <c r="J1778" s="168"/>
      <c r="K1778" s="25"/>
    </row>
    <row r="1779" spans="1:11" s="102" customFormat="1">
      <c r="A1779" s="30"/>
      <c r="B1779" s="98"/>
      <c r="C1779" s="30"/>
      <c r="D1779" s="2"/>
      <c r="E1779" s="3"/>
      <c r="F1779" s="4"/>
      <c r="G1779" s="2"/>
      <c r="H1779" s="167"/>
      <c r="I1779" s="167"/>
      <c r="J1779" s="168"/>
      <c r="K1779" s="25"/>
    </row>
    <row r="1780" spans="1:11" s="102" customFormat="1">
      <c r="A1780" s="30"/>
      <c r="B1780" s="98"/>
      <c r="C1780" s="30"/>
      <c r="D1780" s="2"/>
      <c r="E1780" s="3"/>
      <c r="F1780" s="4"/>
      <c r="G1780" s="2"/>
      <c r="H1780" s="167"/>
      <c r="I1780" s="167"/>
      <c r="J1780" s="168"/>
      <c r="K1780" s="25"/>
    </row>
    <row r="1781" spans="1:11" s="102" customFormat="1">
      <c r="A1781" s="30"/>
      <c r="B1781" s="98"/>
      <c r="C1781" s="30"/>
      <c r="D1781" s="2"/>
      <c r="E1781" s="3"/>
      <c r="F1781" s="4"/>
      <c r="G1781" s="2"/>
      <c r="H1781" s="167"/>
      <c r="I1781" s="167"/>
      <c r="J1781" s="168"/>
      <c r="K1781" s="25"/>
    </row>
    <row r="1782" spans="1:11" s="102" customFormat="1">
      <c r="A1782" s="30"/>
      <c r="B1782" s="98"/>
      <c r="C1782" s="30"/>
      <c r="D1782" s="2"/>
      <c r="E1782" s="3"/>
      <c r="F1782" s="4"/>
      <c r="G1782" s="2"/>
      <c r="H1782" s="167"/>
      <c r="I1782" s="167"/>
      <c r="J1782" s="168"/>
      <c r="K1782" s="25"/>
    </row>
    <row r="1783" spans="1:11" s="102" customFormat="1">
      <c r="A1783" s="30"/>
      <c r="B1783" s="98"/>
      <c r="C1783" s="30"/>
      <c r="D1783" s="2"/>
      <c r="E1783" s="3"/>
      <c r="F1783" s="4"/>
      <c r="G1783" s="2"/>
      <c r="H1783" s="167"/>
      <c r="I1783" s="167"/>
      <c r="J1783" s="168"/>
      <c r="K1783" s="25"/>
    </row>
    <row r="1784" spans="1:11" s="102" customFormat="1">
      <c r="A1784" s="30"/>
      <c r="B1784" s="98"/>
      <c r="C1784" s="30"/>
      <c r="D1784" s="2"/>
      <c r="E1784" s="3"/>
      <c r="F1784" s="4"/>
      <c r="G1784" s="2"/>
      <c r="H1784" s="167"/>
      <c r="I1784" s="167"/>
      <c r="J1784" s="168"/>
      <c r="K1784" s="25"/>
    </row>
    <row r="1785" spans="1:11" s="102" customFormat="1">
      <c r="A1785" s="30"/>
      <c r="B1785" s="98"/>
      <c r="C1785" s="30"/>
      <c r="D1785" s="2"/>
      <c r="E1785" s="3"/>
      <c r="F1785" s="4"/>
      <c r="G1785" s="2"/>
      <c r="H1785" s="167"/>
      <c r="I1785" s="167"/>
      <c r="J1785" s="168"/>
      <c r="K1785" s="25"/>
    </row>
    <row r="1786" spans="1:11" s="102" customFormat="1">
      <c r="A1786" s="30"/>
      <c r="B1786" s="98"/>
      <c r="C1786" s="30"/>
      <c r="D1786" s="2"/>
      <c r="E1786" s="3"/>
      <c r="F1786" s="4"/>
      <c r="G1786" s="2"/>
      <c r="H1786" s="167"/>
      <c r="I1786" s="167"/>
      <c r="J1786" s="168"/>
      <c r="K1786" s="25"/>
    </row>
    <row r="1787" spans="1:11" s="102" customFormat="1">
      <c r="A1787" s="30"/>
      <c r="B1787" s="98"/>
      <c r="C1787" s="30"/>
      <c r="D1787" s="2"/>
      <c r="E1787" s="3"/>
      <c r="F1787" s="4"/>
      <c r="G1787" s="2"/>
      <c r="H1787" s="167"/>
      <c r="I1787" s="167"/>
      <c r="J1787" s="168"/>
      <c r="K1787" s="25"/>
    </row>
    <row r="1788" spans="1:11" s="102" customFormat="1">
      <c r="A1788" s="30"/>
      <c r="B1788" s="98"/>
      <c r="C1788" s="30"/>
      <c r="D1788" s="2"/>
      <c r="E1788" s="3"/>
      <c r="F1788" s="4"/>
      <c r="G1788" s="2"/>
      <c r="H1788" s="167"/>
      <c r="I1788" s="167"/>
      <c r="J1788" s="168"/>
      <c r="K1788" s="25"/>
    </row>
    <row r="1789" spans="1:11" s="102" customFormat="1">
      <c r="A1789" s="30"/>
      <c r="B1789" s="98"/>
      <c r="C1789" s="30"/>
      <c r="D1789" s="2"/>
      <c r="E1789" s="3"/>
      <c r="F1789" s="4"/>
      <c r="G1789" s="2"/>
      <c r="H1789" s="167"/>
      <c r="I1789" s="167"/>
      <c r="J1789" s="168"/>
      <c r="K1789" s="25"/>
    </row>
    <row r="1790" spans="1:11" s="102" customFormat="1">
      <c r="A1790" s="30"/>
      <c r="B1790" s="98"/>
      <c r="C1790" s="30"/>
      <c r="D1790" s="2"/>
      <c r="E1790" s="3"/>
      <c r="F1790" s="4"/>
      <c r="G1790" s="2"/>
      <c r="H1790" s="167"/>
      <c r="I1790" s="167"/>
      <c r="J1790" s="168"/>
      <c r="K1790" s="25"/>
    </row>
    <row r="1791" spans="1:11" s="102" customFormat="1">
      <c r="A1791" s="30"/>
      <c r="B1791" s="98"/>
      <c r="C1791" s="30"/>
      <c r="D1791" s="2"/>
      <c r="E1791" s="3"/>
      <c r="F1791" s="4"/>
      <c r="G1791" s="2"/>
      <c r="H1791" s="167"/>
      <c r="I1791" s="167"/>
      <c r="J1791" s="168"/>
      <c r="K1791" s="25"/>
    </row>
    <row r="1792" spans="1:11" s="102" customFormat="1">
      <c r="A1792" s="30"/>
      <c r="B1792" s="98"/>
      <c r="C1792" s="30"/>
      <c r="D1792" s="2"/>
      <c r="E1792" s="3"/>
      <c r="F1792" s="4"/>
      <c r="G1792" s="2"/>
      <c r="H1792" s="167"/>
      <c r="I1792" s="167"/>
      <c r="J1792" s="168"/>
      <c r="K1792" s="25"/>
    </row>
    <row r="1793" spans="1:11" s="102" customFormat="1">
      <c r="A1793" s="30"/>
      <c r="B1793" s="98"/>
      <c r="C1793" s="30"/>
      <c r="D1793" s="2"/>
      <c r="E1793" s="3"/>
      <c r="F1793" s="4"/>
      <c r="G1793" s="2"/>
      <c r="H1793" s="167"/>
      <c r="I1793" s="167"/>
      <c r="J1793" s="168"/>
      <c r="K1793" s="25"/>
    </row>
    <row r="1794" spans="1:11" s="102" customFormat="1">
      <c r="A1794" s="30"/>
      <c r="B1794" s="98"/>
      <c r="C1794" s="30"/>
      <c r="D1794" s="2"/>
      <c r="E1794" s="3"/>
      <c r="F1794" s="4"/>
      <c r="G1794" s="2"/>
      <c r="H1794" s="167"/>
      <c r="I1794" s="167"/>
      <c r="J1794" s="168"/>
      <c r="K1794" s="25"/>
    </row>
    <row r="1795" spans="1:11" s="102" customFormat="1">
      <c r="A1795" s="30"/>
      <c r="B1795" s="98"/>
      <c r="C1795" s="30"/>
      <c r="D1795" s="2"/>
      <c r="E1795" s="3"/>
      <c r="F1795" s="4"/>
      <c r="G1795" s="2"/>
      <c r="H1795" s="167"/>
      <c r="I1795" s="167"/>
      <c r="J1795" s="168"/>
      <c r="K1795" s="25"/>
    </row>
    <row r="1796" spans="1:11" s="102" customFormat="1">
      <c r="A1796" s="30"/>
      <c r="B1796" s="98"/>
      <c r="C1796" s="30"/>
      <c r="D1796" s="2"/>
      <c r="E1796" s="3"/>
      <c r="F1796" s="4"/>
      <c r="G1796" s="2"/>
      <c r="H1796" s="167"/>
      <c r="I1796" s="167"/>
      <c r="J1796" s="168"/>
      <c r="K1796" s="25"/>
    </row>
    <row r="1797" spans="1:11" s="102" customFormat="1">
      <c r="A1797" s="30"/>
      <c r="B1797" s="98"/>
      <c r="C1797" s="30"/>
      <c r="D1797" s="2"/>
      <c r="E1797" s="3"/>
      <c r="F1797" s="4"/>
      <c r="G1797" s="2"/>
      <c r="H1797" s="167"/>
      <c r="I1797" s="167"/>
      <c r="J1797" s="168"/>
      <c r="K1797" s="25"/>
    </row>
    <row r="1798" spans="1:11" s="102" customFormat="1">
      <c r="A1798" s="30"/>
      <c r="B1798" s="98"/>
      <c r="C1798" s="30"/>
      <c r="D1798" s="2"/>
      <c r="E1798" s="3"/>
      <c r="F1798" s="4"/>
      <c r="G1798" s="2"/>
      <c r="H1798" s="167"/>
      <c r="I1798" s="167"/>
      <c r="J1798" s="168"/>
      <c r="K1798" s="25"/>
    </row>
    <row r="1799" spans="1:11" s="102" customFormat="1">
      <c r="A1799" s="30"/>
      <c r="B1799" s="98"/>
      <c r="C1799" s="30"/>
      <c r="D1799" s="2"/>
      <c r="E1799" s="3"/>
      <c r="F1799" s="4"/>
      <c r="G1799" s="2"/>
      <c r="H1799" s="167"/>
      <c r="I1799" s="167"/>
      <c r="J1799" s="168"/>
      <c r="K1799" s="25"/>
    </row>
    <row r="1800" spans="1:11" s="102" customFormat="1">
      <c r="A1800" s="30"/>
      <c r="B1800" s="98"/>
      <c r="C1800" s="30"/>
      <c r="D1800" s="2"/>
      <c r="E1800" s="3"/>
      <c r="F1800" s="4"/>
      <c r="G1800" s="2"/>
      <c r="H1800" s="167"/>
      <c r="I1800" s="167"/>
      <c r="J1800" s="168"/>
      <c r="K1800" s="25"/>
    </row>
    <row r="1801" spans="1:11" s="102" customFormat="1">
      <c r="A1801" s="30"/>
      <c r="B1801" s="98"/>
      <c r="C1801" s="30"/>
      <c r="D1801" s="2"/>
      <c r="E1801" s="3"/>
      <c r="F1801" s="4"/>
      <c r="G1801" s="2"/>
      <c r="H1801" s="167"/>
      <c r="I1801" s="167"/>
      <c r="J1801" s="168"/>
      <c r="K1801" s="25"/>
    </row>
    <row r="1802" spans="1:11" s="102" customFormat="1">
      <c r="A1802" s="30"/>
      <c r="B1802" s="98"/>
      <c r="C1802" s="30"/>
      <c r="D1802" s="2"/>
      <c r="E1802" s="3"/>
      <c r="F1802" s="4"/>
      <c r="G1802" s="2"/>
      <c r="H1802" s="167"/>
      <c r="I1802" s="167"/>
      <c r="J1802" s="168"/>
      <c r="K1802" s="25"/>
    </row>
    <row r="1803" spans="1:11" s="102" customFormat="1">
      <c r="A1803" s="30"/>
      <c r="B1803" s="98"/>
      <c r="C1803" s="30"/>
      <c r="D1803" s="2"/>
      <c r="E1803" s="3"/>
      <c r="F1803" s="4"/>
      <c r="G1803" s="2"/>
      <c r="H1803" s="167"/>
      <c r="I1803" s="167"/>
      <c r="J1803" s="168"/>
      <c r="K1803" s="25"/>
    </row>
    <row r="1804" spans="1:11" s="102" customFormat="1">
      <c r="A1804" s="30"/>
      <c r="B1804" s="98"/>
      <c r="C1804" s="30"/>
      <c r="D1804" s="2"/>
      <c r="E1804" s="3"/>
      <c r="F1804" s="4"/>
      <c r="G1804" s="2"/>
      <c r="H1804" s="167"/>
      <c r="I1804" s="167"/>
      <c r="J1804" s="168"/>
      <c r="K1804" s="25"/>
    </row>
    <row r="1805" spans="1:11" s="102" customFormat="1">
      <c r="A1805" s="30"/>
      <c r="B1805" s="98"/>
      <c r="C1805" s="30"/>
      <c r="D1805" s="2"/>
      <c r="E1805" s="3"/>
      <c r="F1805" s="4"/>
      <c r="G1805" s="2"/>
      <c r="H1805" s="167"/>
      <c r="I1805" s="167"/>
      <c r="J1805" s="168"/>
      <c r="K1805" s="25"/>
    </row>
    <row r="1806" spans="1:11" s="102" customFormat="1">
      <c r="A1806" s="30"/>
      <c r="B1806" s="98"/>
      <c r="C1806" s="30"/>
      <c r="D1806" s="2"/>
      <c r="E1806" s="3"/>
      <c r="F1806" s="4"/>
      <c r="G1806" s="2"/>
      <c r="H1806" s="167"/>
      <c r="I1806" s="167"/>
      <c r="J1806" s="168"/>
      <c r="K1806" s="25"/>
    </row>
    <row r="1807" spans="1:11" s="102" customFormat="1">
      <c r="A1807" s="30"/>
      <c r="B1807" s="98"/>
      <c r="C1807" s="30"/>
      <c r="D1807" s="2"/>
      <c r="E1807" s="3"/>
      <c r="F1807" s="4"/>
      <c r="G1807" s="2"/>
      <c r="H1807" s="167"/>
      <c r="I1807" s="167"/>
      <c r="J1807" s="168"/>
      <c r="K1807" s="25"/>
    </row>
    <row r="1808" spans="1:11" s="102" customFormat="1">
      <c r="A1808" s="30"/>
      <c r="B1808" s="98"/>
      <c r="C1808" s="30"/>
      <c r="D1808" s="2"/>
      <c r="E1808" s="3"/>
      <c r="F1808" s="4"/>
      <c r="G1808" s="2"/>
      <c r="H1808" s="167"/>
      <c r="I1808" s="167"/>
      <c r="J1808" s="168"/>
      <c r="K1808" s="25"/>
    </row>
    <row r="1809" spans="1:11" s="102" customFormat="1">
      <c r="A1809" s="30"/>
      <c r="B1809" s="98"/>
      <c r="C1809" s="30"/>
      <c r="D1809" s="2"/>
      <c r="E1809" s="3"/>
      <c r="F1809" s="4"/>
      <c r="G1809" s="2"/>
      <c r="H1809" s="167"/>
      <c r="I1809" s="167"/>
      <c r="J1809" s="168"/>
      <c r="K1809" s="25"/>
    </row>
    <row r="1810" spans="1:11" s="102" customFormat="1">
      <c r="A1810" s="30"/>
      <c r="B1810" s="98"/>
      <c r="C1810" s="30"/>
      <c r="D1810" s="2"/>
      <c r="E1810" s="3"/>
      <c r="F1810" s="4"/>
      <c r="G1810" s="2"/>
      <c r="H1810" s="167"/>
      <c r="I1810" s="167"/>
      <c r="J1810" s="168"/>
      <c r="K1810" s="25"/>
    </row>
    <row r="1811" spans="1:11" s="102" customFormat="1">
      <c r="A1811" s="30"/>
      <c r="B1811" s="98"/>
      <c r="C1811" s="30"/>
      <c r="D1811" s="2"/>
      <c r="E1811" s="3"/>
      <c r="F1811" s="4"/>
      <c r="G1811" s="2"/>
      <c r="H1811" s="167"/>
      <c r="I1811" s="167"/>
      <c r="J1811" s="168"/>
      <c r="K1811" s="25"/>
    </row>
    <row r="1812" spans="1:11" s="102" customFormat="1">
      <c r="A1812" s="30"/>
      <c r="B1812" s="98"/>
      <c r="C1812" s="30"/>
      <c r="D1812" s="2"/>
      <c r="E1812" s="3"/>
      <c r="F1812" s="4"/>
      <c r="G1812" s="2"/>
      <c r="H1812" s="167"/>
      <c r="I1812" s="167"/>
      <c r="J1812" s="168"/>
      <c r="K1812" s="25"/>
    </row>
    <row r="1813" spans="1:11" s="102" customFormat="1">
      <c r="A1813" s="30"/>
      <c r="B1813" s="98"/>
      <c r="C1813" s="30"/>
      <c r="D1813" s="2"/>
      <c r="E1813" s="3"/>
      <c r="F1813" s="4"/>
      <c r="G1813" s="2"/>
      <c r="H1813" s="167"/>
      <c r="I1813" s="167"/>
      <c r="J1813" s="168"/>
      <c r="K1813" s="25"/>
    </row>
    <row r="1814" spans="1:11" s="102" customFormat="1">
      <c r="A1814" s="30"/>
      <c r="B1814" s="98"/>
      <c r="C1814" s="30"/>
      <c r="D1814" s="2"/>
      <c r="E1814" s="3"/>
      <c r="F1814" s="4"/>
      <c r="G1814" s="2"/>
      <c r="H1814" s="167"/>
      <c r="I1814" s="167"/>
      <c r="J1814" s="168"/>
      <c r="K1814" s="25"/>
    </row>
    <row r="1815" spans="1:11" s="102" customFormat="1">
      <c r="A1815" s="30"/>
      <c r="B1815" s="98"/>
      <c r="C1815" s="30"/>
      <c r="D1815" s="2"/>
      <c r="E1815" s="3"/>
      <c r="F1815" s="4"/>
      <c r="G1815" s="2"/>
      <c r="H1815" s="167"/>
      <c r="I1815" s="167"/>
      <c r="J1815" s="168"/>
      <c r="K1815" s="25"/>
    </row>
    <row r="1816" spans="1:11" s="102" customFormat="1">
      <c r="A1816" s="30"/>
      <c r="B1816" s="98"/>
      <c r="C1816" s="30"/>
      <c r="D1816" s="2"/>
      <c r="E1816" s="3"/>
      <c r="F1816" s="4"/>
      <c r="G1816" s="2"/>
      <c r="H1816" s="167"/>
      <c r="I1816" s="167"/>
      <c r="J1816" s="168"/>
      <c r="K1816" s="25"/>
    </row>
    <row r="1817" spans="1:11" s="102" customFormat="1">
      <c r="A1817" s="30"/>
      <c r="B1817" s="98"/>
      <c r="C1817" s="30"/>
      <c r="D1817" s="2"/>
      <c r="E1817" s="3"/>
      <c r="F1817" s="4"/>
      <c r="G1817" s="2"/>
      <c r="H1817" s="167"/>
      <c r="I1817" s="167"/>
      <c r="J1817" s="168"/>
      <c r="K1817" s="25"/>
    </row>
    <row r="1818" spans="1:11" s="102" customFormat="1">
      <c r="A1818" s="30"/>
      <c r="B1818" s="98"/>
      <c r="C1818" s="30"/>
      <c r="D1818" s="2"/>
      <c r="E1818" s="3"/>
      <c r="F1818" s="4"/>
      <c r="G1818" s="2"/>
      <c r="H1818" s="167"/>
      <c r="I1818" s="167"/>
      <c r="J1818" s="168"/>
      <c r="K1818" s="25"/>
    </row>
    <row r="1819" spans="1:11" s="102" customFormat="1">
      <c r="A1819" s="30"/>
      <c r="B1819" s="98"/>
      <c r="C1819" s="30"/>
      <c r="D1819" s="2"/>
      <c r="E1819" s="3"/>
      <c r="F1819" s="4"/>
      <c r="G1819" s="2"/>
      <c r="H1819" s="167"/>
      <c r="I1819" s="167"/>
      <c r="J1819" s="168"/>
      <c r="K1819" s="25"/>
    </row>
    <row r="1820" spans="1:11" s="102" customFormat="1">
      <c r="A1820" s="30"/>
      <c r="B1820" s="98"/>
      <c r="C1820" s="30"/>
      <c r="D1820" s="2"/>
      <c r="E1820" s="3"/>
      <c r="F1820" s="4"/>
      <c r="G1820" s="2"/>
      <c r="H1820" s="167"/>
      <c r="I1820" s="167"/>
      <c r="J1820" s="168"/>
      <c r="K1820" s="25"/>
    </row>
    <row r="1821" spans="1:11" s="102" customFormat="1">
      <c r="A1821" s="30"/>
      <c r="B1821" s="98"/>
      <c r="C1821" s="30"/>
      <c r="D1821" s="2"/>
      <c r="E1821" s="3"/>
      <c r="F1821" s="4"/>
      <c r="G1821" s="2"/>
      <c r="H1821" s="167"/>
      <c r="I1821" s="167"/>
      <c r="J1821" s="168"/>
      <c r="K1821" s="25"/>
    </row>
    <row r="1822" spans="1:11" s="102" customFormat="1">
      <c r="A1822" s="30"/>
      <c r="B1822" s="98"/>
      <c r="C1822" s="30"/>
      <c r="D1822" s="2"/>
      <c r="E1822" s="3"/>
      <c r="F1822" s="4"/>
      <c r="G1822" s="2"/>
      <c r="H1822" s="167"/>
      <c r="I1822" s="167"/>
      <c r="J1822" s="168"/>
      <c r="K1822" s="25"/>
    </row>
    <row r="1823" spans="1:11" s="102" customFormat="1">
      <c r="A1823" s="30"/>
      <c r="B1823" s="98"/>
      <c r="C1823" s="30"/>
      <c r="D1823" s="2"/>
      <c r="E1823" s="3"/>
      <c r="F1823" s="4"/>
      <c r="G1823" s="2"/>
      <c r="H1823" s="167"/>
      <c r="I1823" s="167"/>
      <c r="J1823" s="168"/>
      <c r="K1823" s="25"/>
    </row>
    <row r="1824" spans="1:11" s="102" customFormat="1">
      <c r="A1824" s="30"/>
      <c r="B1824" s="98"/>
      <c r="C1824" s="30"/>
      <c r="D1824" s="2"/>
      <c r="E1824" s="3"/>
      <c r="F1824" s="4"/>
      <c r="G1824" s="2"/>
      <c r="H1824" s="167"/>
      <c r="I1824" s="167"/>
      <c r="J1824" s="168"/>
      <c r="K1824" s="25"/>
    </row>
    <row r="1825" spans="1:11" s="102" customFormat="1">
      <c r="A1825" s="30"/>
      <c r="B1825" s="98"/>
      <c r="C1825" s="30"/>
      <c r="D1825" s="2"/>
      <c r="E1825" s="3"/>
      <c r="F1825" s="4"/>
      <c r="G1825" s="2"/>
      <c r="H1825" s="167"/>
      <c r="I1825" s="167"/>
      <c r="J1825" s="168"/>
      <c r="K1825" s="25"/>
    </row>
    <row r="1826" spans="1:11" s="102" customFormat="1">
      <c r="A1826" s="30"/>
      <c r="B1826" s="98"/>
      <c r="C1826" s="30"/>
      <c r="D1826" s="2"/>
      <c r="E1826" s="3"/>
      <c r="F1826" s="4"/>
      <c r="G1826" s="2"/>
      <c r="H1826" s="167"/>
      <c r="I1826" s="167"/>
      <c r="J1826" s="168"/>
      <c r="K1826" s="25"/>
    </row>
    <row r="1827" spans="1:11" s="102" customFormat="1">
      <c r="A1827" s="30"/>
      <c r="B1827" s="98"/>
      <c r="C1827" s="30"/>
      <c r="D1827" s="2"/>
      <c r="E1827" s="3"/>
      <c r="F1827" s="4"/>
      <c r="G1827" s="2"/>
      <c r="H1827" s="167"/>
      <c r="I1827" s="167"/>
      <c r="J1827" s="168"/>
      <c r="K1827" s="25"/>
    </row>
    <row r="1828" spans="1:11" s="102" customFormat="1">
      <c r="A1828" s="30"/>
      <c r="B1828" s="98"/>
      <c r="C1828" s="30"/>
      <c r="D1828" s="2"/>
      <c r="E1828" s="3"/>
      <c r="F1828" s="4"/>
      <c r="G1828" s="2"/>
      <c r="H1828" s="167"/>
      <c r="I1828" s="167"/>
      <c r="J1828" s="168"/>
      <c r="K1828" s="25"/>
    </row>
    <row r="1829" spans="1:11" s="102" customFormat="1">
      <c r="A1829" s="30"/>
      <c r="B1829" s="98"/>
      <c r="C1829" s="30"/>
      <c r="D1829" s="2"/>
      <c r="E1829" s="3"/>
      <c r="F1829" s="4"/>
      <c r="G1829" s="2"/>
      <c r="H1829" s="167"/>
      <c r="I1829" s="167"/>
      <c r="J1829" s="168"/>
      <c r="K1829" s="25"/>
    </row>
    <row r="1830" spans="1:11" s="102" customFormat="1">
      <c r="A1830" s="30"/>
      <c r="B1830" s="98"/>
      <c r="C1830" s="30"/>
      <c r="D1830" s="2"/>
      <c r="E1830" s="3"/>
      <c r="F1830" s="4"/>
      <c r="G1830" s="2"/>
      <c r="H1830" s="167"/>
      <c r="I1830" s="167"/>
      <c r="J1830" s="168"/>
      <c r="K1830" s="25"/>
    </row>
    <row r="1831" spans="1:11" s="102" customFormat="1">
      <c r="A1831" s="30"/>
      <c r="B1831" s="98"/>
      <c r="C1831" s="30"/>
      <c r="D1831" s="2"/>
      <c r="E1831" s="3"/>
      <c r="F1831" s="4"/>
      <c r="G1831" s="2"/>
      <c r="H1831" s="167"/>
      <c r="I1831" s="167"/>
      <c r="J1831" s="168"/>
      <c r="K1831" s="25"/>
    </row>
    <row r="1832" spans="1:11" s="102" customFormat="1">
      <c r="A1832" s="30"/>
      <c r="B1832" s="98"/>
      <c r="C1832" s="30"/>
      <c r="D1832" s="2"/>
      <c r="E1832" s="3"/>
      <c r="F1832" s="4"/>
      <c r="G1832" s="2"/>
      <c r="H1832" s="167"/>
      <c r="I1832" s="167"/>
      <c r="J1832" s="168"/>
      <c r="K1832" s="25"/>
    </row>
    <row r="1833" spans="1:11" s="102" customFormat="1">
      <c r="A1833" s="30"/>
      <c r="B1833" s="98"/>
      <c r="C1833" s="30"/>
      <c r="D1833" s="2"/>
      <c r="E1833" s="3"/>
      <c r="F1833" s="4"/>
      <c r="G1833" s="2"/>
      <c r="H1833" s="167"/>
      <c r="I1833" s="167"/>
      <c r="J1833" s="168"/>
      <c r="K1833" s="25"/>
    </row>
    <row r="1834" spans="1:11" s="102" customFormat="1">
      <c r="A1834" s="30"/>
      <c r="B1834" s="98"/>
      <c r="C1834" s="30"/>
      <c r="D1834" s="2"/>
      <c r="E1834" s="3"/>
      <c r="F1834" s="4"/>
      <c r="G1834" s="2"/>
      <c r="H1834" s="167"/>
      <c r="I1834" s="167"/>
      <c r="J1834" s="168"/>
      <c r="K1834" s="25"/>
    </row>
    <row r="1835" spans="1:11" s="102" customFormat="1">
      <c r="A1835" s="30"/>
      <c r="B1835" s="98"/>
      <c r="C1835" s="30"/>
      <c r="D1835" s="2"/>
      <c r="E1835" s="3"/>
      <c r="F1835" s="4"/>
      <c r="G1835" s="2"/>
      <c r="H1835" s="167"/>
      <c r="I1835" s="167"/>
      <c r="J1835" s="168"/>
      <c r="K1835" s="25"/>
    </row>
    <row r="1836" spans="1:11" s="102" customFormat="1">
      <c r="A1836" s="30"/>
      <c r="B1836" s="98"/>
      <c r="C1836" s="30"/>
      <c r="D1836" s="2"/>
      <c r="E1836" s="3"/>
      <c r="F1836" s="4"/>
      <c r="G1836" s="2"/>
      <c r="H1836" s="167"/>
      <c r="I1836" s="167"/>
      <c r="J1836" s="168"/>
      <c r="K1836" s="25"/>
    </row>
    <row r="1837" spans="1:11" s="102" customFormat="1">
      <c r="A1837" s="30"/>
      <c r="B1837" s="98"/>
      <c r="C1837" s="30"/>
      <c r="D1837" s="2"/>
      <c r="E1837" s="3"/>
      <c r="F1837" s="4"/>
      <c r="G1837" s="2"/>
      <c r="H1837" s="167"/>
      <c r="I1837" s="167"/>
      <c r="J1837" s="168"/>
      <c r="K1837" s="25"/>
    </row>
    <row r="1838" spans="1:11" s="102" customFormat="1">
      <c r="A1838" s="30"/>
      <c r="B1838" s="98"/>
      <c r="C1838" s="30"/>
      <c r="D1838" s="2"/>
      <c r="E1838" s="3"/>
      <c r="F1838" s="4"/>
      <c r="G1838" s="2"/>
      <c r="H1838" s="167"/>
      <c r="I1838" s="167"/>
      <c r="J1838" s="168"/>
      <c r="K1838" s="25"/>
    </row>
    <row r="1839" spans="1:11" s="102" customFormat="1">
      <c r="A1839" s="30"/>
      <c r="B1839" s="98"/>
      <c r="C1839" s="30"/>
      <c r="D1839" s="2"/>
      <c r="E1839" s="3"/>
      <c r="F1839" s="4"/>
      <c r="G1839" s="2"/>
      <c r="H1839" s="167"/>
      <c r="I1839" s="167"/>
      <c r="J1839" s="168"/>
      <c r="K1839" s="25"/>
    </row>
    <row r="1840" spans="1:11" s="102" customFormat="1">
      <c r="A1840" s="30"/>
      <c r="B1840" s="98"/>
      <c r="C1840" s="30"/>
      <c r="D1840" s="2"/>
      <c r="E1840" s="3"/>
      <c r="F1840" s="4"/>
      <c r="G1840" s="2"/>
      <c r="H1840" s="167"/>
      <c r="I1840" s="167"/>
      <c r="J1840" s="168"/>
      <c r="K1840" s="25"/>
    </row>
    <row r="1841" spans="1:11" s="102" customFormat="1">
      <c r="A1841" s="30"/>
      <c r="B1841" s="98"/>
      <c r="C1841" s="30"/>
      <c r="D1841" s="2"/>
      <c r="E1841" s="3"/>
      <c r="F1841" s="4"/>
      <c r="G1841" s="2"/>
      <c r="H1841" s="167"/>
      <c r="I1841" s="167"/>
      <c r="J1841" s="168"/>
      <c r="K1841" s="25"/>
    </row>
    <row r="1842" spans="1:11" s="102" customFormat="1">
      <c r="A1842" s="30"/>
      <c r="B1842" s="98"/>
      <c r="C1842" s="30"/>
      <c r="D1842" s="2"/>
      <c r="E1842" s="3"/>
      <c r="F1842" s="4"/>
      <c r="G1842" s="2"/>
      <c r="H1842" s="167"/>
      <c r="I1842" s="167"/>
      <c r="J1842" s="168"/>
      <c r="K1842" s="25"/>
    </row>
    <row r="1843" spans="1:11" s="102" customFormat="1">
      <c r="A1843" s="30"/>
      <c r="B1843" s="98"/>
      <c r="C1843" s="30"/>
      <c r="D1843" s="2"/>
      <c r="E1843" s="3"/>
      <c r="F1843" s="4"/>
      <c r="G1843" s="2"/>
      <c r="H1843" s="167"/>
      <c r="I1843" s="167"/>
      <c r="J1843" s="168"/>
      <c r="K1843" s="25"/>
    </row>
    <row r="1844" spans="1:11" s="102" customFormat="1">
      <c r="A1844" s="30"/>
      <c r="B1844" s="98"/>
      <c r="C1844" s="30"/>
      <c r="D1844" s="2"/>
      <c r="E1844" s="3"/>
      <c r="F1844" s="4"/>
      <c r="G1844" s="2"/>
      <c r="H1844" s="167"/>
      <c r="I1844" s="167"/>
      <c r="J1844" s="168"/>
      <c r="K1844" s="25"/>
    </row>
    <row r="1845" spans="1:11" s="102" customFormat="1">
      <c r="A1845" s="30"/>
      <c r="B1845" s="98"/>
      <c r="C1845" s="30"/>
      <c r="D1845" s="2"/>
      <c r="E1845" s="3"/>
      <c r="F1845" s="4"/>
      <c r="G1845" s="2"/>
      <c r="H1845" s="167"/>
      <c r="I1845" s="167"/>
      <c r="J1845" s="168"/>
      <c r="K1845" s="25"/>
    </row>
    <row r="1846" spans="1:11" s="102" customFormat="1">
      <c r="A1846" s="30"/>
      <c r="B1846" s="98"/>
      <c r="C1846" s="30"/>
      <c r="D1846" s="2"/>
      <c r="E1846" s="3"/>
      <c r="F1846" s="4"/>
      <c r="G1846" s="2"/>
      <c r="H1846" s="167"/>
      <c r="I1846" s="167"/>
      <c r="J1846" s="168"/>
      <c r="K1846" s="25"/>
    </row>
    <row r="1847" spans="1:11" s="102" customFormat="1">
      <c r="A1847" s="30"/>
      <c r="B1847" s="98"/>
      <c r="C1847" s="30"/>
      <c r="D1847" s="2"/>
      <c r="E1847" s="3"/>
      <c r="F1847" s="4"/>
      <c r="G1847" s="2"/>
      <c r="H1847" s="167"/>
      <c r="I1847" s="167"/>
      <c r="J1847" s="168"/>
      <c r="K1847" s="25"/>
    </row>
    <row r="1848" spans="1:11" s="102" customFormat="1">
      <c r="A1848" s="30"/>
      <c r="B1848" s="98"/>
      <c r="C1848" s="30"/>
      <c r="D1848" s="2"/>
      <c r="E1848" s="3"/>
      <c r="F1848" s="4"/>
      <c r="G1848" s="2"/>
      <c r="H1848" s="167"/>
      <c r="I1848" s="167"/>
      <c r="J1848" s="168"/>
      <c r="K1848" s="25"/>
    </row>
    <row r="1849" spans="1:11" s="102" customFormat="1">
      <c r="A1849" s="30"/>
      <c r="B1849" s="98"/>
      <c r="C1849" s="30"/>
      <c r="D1849" s="2"/>
      <c r="E1849" s="3"/>
      <c r="F1849" s="4"/>
      <c r="G1849" s="2"/>
      <c r="H1849" s="167"/>
      <c r="I1849" s="167"/>
      <c r="J1849" s="168"/>
      <c r="K1849" s="25"/>
    </row>
    <row r="1850" spans="1:11" s="102" customFormat="1">
      <c r="A1850" s="30"/>
      <c r="B1850" s="98"/>
      <c r="C1850" s="30"/>
      <c r="D1850" s="2"/>
      <c r="E1850" s="3"/>
      <c r="F1850" s="4"/>
      <c r="G1850" s="2"/>
      <c r="H1850" s="167"/>
      <c r="I1850" s="167"/>
      <c r="J1850" s="168"/>
      <c r="K1850" s="25"/>
    </row>
    <row r="1851" spans="1:11" s="102" customFormat="1">
      <c r="A1851" s="30"/>
      <c r="B1851" s="98"/>
      <c r="C1851" s="30"/>
      <c r="D1851" s="2"/>
      <c r="E1851" s="3"/>
      <c r="F1851" s="4"/>
      <c r="G1851" s="2"/>
      <c r="H1851" s="167"/>
      <c r="I1851" s="167"/>
      <c r="J1851" s="168"/>
      <c r="K1851" s="25"/>
    </row>
    <row r="1852" spans="1:11" s="102" customFormat="1">
      <c r="A1852" s="30"/>
      <c r="B1852" s="98"/>
      <c r="C1852" s="30"/>
      <c r="D1852" s="2"/>
      <c r="E1852" s="3"/>
      <c r="F1852" s="4"/>
      <c r="G1852" s="2"/>
      <c r="H1852" s="167"/>
      <c r="I1852" s="167"/>
      <c r="J1852" s="168"/>
      <c r="K1852" s="25"/>
    </row>
    <row r="1853" spans="1:11" s="102" customFormat="1">
      <c r="A1853" s="30"/>
      <c r="B1853" s="98"/>
      <c r="C1853" s="30"/>
      <c r="D1853" s="2"/>
      <c r="E1853" s="3"/>
      <c r="F1853" s="4"/>
      <c r="G1853" s="2"/>
      <c r="H1853" s="167"/>
      <c r="I1853" s="167"/>
      <c r="J1853" s="168"/>
      <c r="K1853" s="25"/>
    </row>
    <row r="1854" spans="1:11" s="102" customFormat="1">
      <c r="A1854" s="30"/>
      <c r="B1854" s="98"/>
      <c r="C1854" s="30"/>
      <c r="D1854" s="2"/>
      <c r="E1854" s="3"/>
      <c r="F1854" s="4"/>
      <c r="G1854" s="2"/>
      <c r="H1854" s="167"/>
      <c r="I1854" s="167"/>
      <c r="J1854" s="168"/>
      <c r="K1854" s="25"/>
    </row>
    <row r="1855" spans="1:11" s="102" customFormat="1">
      <c r="A1855" s="30"/>
      <c r="B1855" s="98"/>
      <c r="C1855" s="30"/>
      <c r="D1855" s="2"/>
      <c r="E1855" s="3"/>
      <c r="F1855" s="4"/>
      <c r="G1855" s="2"/>
      <c r="H1855" s="167"/>
      <c r="I1855" s="167"/>
      <c r="J1855" s="168"/>
      <c r="K1855" s="25"/>
    </row>
    <row r="1856" spans="1:11" s="102" customFormat="1">
      <c r="A1856" s="30"/>
      <c r="B1856" s="98"/>
      <c r="C1856" s="30"/>
      <c r="D1856" s="2"/>
      <c r="E1856" s="3"/>
      <c r="F1856" s="4"/>
      <c r="G1856" s="2"/>
      <c r="H1856" s="167"/>
      <c r="I1856" s="167"/>
      <c r="J1856" s="168"/>
      <c r="K1856" s="25"/>
    </row>
    <row r="1857" spans="1:11" s="102" customFormat="1">
      <c r="A1857" s="30"/>
      <c r="B1857" s="98"/>
      <c r="C1857" s="30"/>
      <c r="D1857" s="2"/>
      <c r="E1857" s="3"/>
      <c r="F1857" s="4"/>
      <c r="G1857" s="2"/>
      <c r="H1857" s="167"/>
      <c r="I1857" s="167"/>
      <c r="J1857" s="168"/>
      <c r="K1857" s="25"/>
    </row>
    <row r="1858" spans="1:11" s="102" customFormat="1">
      <c r="A1858" s="30"/>
      <c r="B1858" s="98"/>
      <c r="C1858" s="30"/>
      <c r="D1858" s="2"/>
      <c r="E1858" s="3"/>
      <c r="F1858" s="4"/>
      <c r="G1858" s="2"/>
      <c r="H1858" s="167"/>
      <c r="I1858" s="167"/>
      <c r="J1858" s="168"/>
      <c r="K1858" s="25"/>
    </row>
    <row r="1859" spans="1:11" s="102" customFormat="1">
      <c r="A1859" s="30"/>
      <c r="B1859" s="98"/>
      <c r="C1859" s="30"/>
      <c r="D1859" s="2"/>
      <c r="E1859" s="3"/>
      <c r="F1859" s="4"/>
      <c r="G1859" s="2"/>
      <c r="H1859" s="167"/>
      <c r="I1859" s="167"/>
      <c r="J1859" s="168"/>
      <c r="K1859" s="25"/>
    </row>
    <row r="1860" spans="1:11" s="102" customFormat="1">
      <c r="A1860" s="30"/>
      <c r="B1860" s="98"/>
      <c r="C1860" s="30"/>
      <c r="D1860" s="2"/>
      <c r="E1860" s="3"/>
      <c r="F1860" s="4"/>
      <c r="G1860" s="2"/>
      <c r="H1860" s="167"/>
      <c r="I1860" s="167"/>
      <c r="J1860" s="168"/>
      <c r="K1860" s="25"/>
    </row>
    <row r="1861" spans="1:11" s="102" customFormat="1">
      <c r="A1861" s="30"/>
      <c r="B1861" s="98"/>
      <c r="C1861" s="30"/>
      <c r="D1861" s="2"/>
      <c r="E1861" s="3"/>
      <c r="F1861" s="4"/>
      <c r="G1861" s="2"/>
      <c r="H1861" s="167"/>
      <c r="I1861" s="167"/>
      <c r="J1861" s="168"/>
      <c r="K1861" s="25"/>
    </row>
    <row r="1862" spans="1:11" s="102" customFormat="1">
      <c r="A1862" s="30"/>
      <c r="B1862" s="98"/>
      <c r="C1862" s="30"/>
      <c r="D1862" s="2"/>
      <c r="E1862" s="3"/>
      <c r="F1862" s="4"/>
      <c r="G1862" s="2"/>
      <c r="H1862" s="167"/>
      <c r="I1862" s="167"/>
      <c r="J1862" s="168"/>
      <c r="K1862" s="25"/>
    </row>
    <row r="1863" spans="1:11" s="102" customFormat="1">
      <c r="A1863" s="30"/>
      <c r="B1863" s="98"/>
      <c r="C1863" s="30"/>
      <c r="D1863" s="2"/>
      <c r="E1863" s="3"/>
      <c r="F1863" s="4"/>
      <c r="G1863" s="2"/>
      <c r="H1863" s="167"/>
      <c r="I1863" s="167"/>
      <c r="J1863" s="168"/>
      <c r="K1863" s="25"/>
    </row>
    <row r="1864" spans="1:11" s="102" customFormat="1">
      <c r="A1864" s="30"/>
      <c r="B1864" s="98"/>
      <c r="C1864" s="30"/>
      <c r="D1864" s="2"/>
      <c r="E1864" s="3"/>
      <c r="F1864" s="4"/>
      <c r="G1864" s="2"/>
      <c r="H1864" s="167"/>
      <c r="I1864" s="167"/>
      <c r="J1864" s="168"/>
      <c r="K1864" s="25"/>
    </row>
    <row r="1865" spans="1:11" s="102" customFormat="1">
      <c r="A1865" s="30"/>
      <c r="B1865" s="98"/>
      <c r="C1865" s="30"/>
      <c r="D1865" s="2"/>
      <c r="E1865" s="3"/>
      <c r="F1865" s="4"/>
      <c r="G1865" s="2"/>
      <c r="H1865" s="167"/>
      <c r="I1865" s="167"/>
      <c r="J1865" s="168"/>
      <c r="K1865" s="25"/>
    </row>
    <row r="1866" spans="1:11" s="102" customFormat="1">
      <c r="A1866" s="30"/>
      <c r="B1866" s="98"/>
      <c r="C1866" s="30"/>
      <c r="D1866" s="2"/>
      <c r="E1866" s="3"/>
      <c r="F1866" s="4"/>
      <c r="G1866" s="2"/>
      <c r="H1866" s="167"/>
      <c r="I1866" s="167"/>
      <c r="J1866" s="168"/>
      <c r="K1866" s="25"/>
    </row>
    <row r="1867" spans="1:11" s="102" customFormat="1">
      <c r="A1867" s="30"/>
      <c r="B1867" s="98"/>
      <c r="C1867" s="30"/>
      <c r="D1867" s="2"/>
      <c r="E1867" s="3"/>
      <c r="F1867" s="4"/>
      <c r="G1867" s="2"/>
      <c r="H1867" s="167"/>
      <c r="I1867" s="167"/>
      <c r="J1867" s="168"/>
      <c r="K1867" s="25"/>
    </row>
    <row r="1868" spans="1:11" s="102" customFormat="1">
      <c r="A1868" s="30"/>
      <c r="B1868" s="98"/>
      <c r="C1868" s="30"/>
      <c r="D1868" s="2"/>
      <c r="E1868" s="3"/>
      <c r="F1868" s="4"/>
      <c r="G1868" s="2"/>
      <c r="H1868" s="167"/>
      <c r="I1868" s="167"/>
      <c r="J1868" s="168"/>
      <c r="K1868" s="25"/>
    </row>
    <row r="1869" spans="1:11" s="102" customFormat="1">
      <c r="A1869" s="30"/>
      <c r="B1869" s="98"/>
      <c r="C1869" s="30"/>
      <c r="D1869" s="2"/>
      <c r="E1869" s="3"/>
      <c r="F1869" s="4"/>
      <c r="G1869" s="2"/>
      <c r="H1869" s="167"/>
      <c r="I1869" s="167"/>
      <c r="J1869" s="168"/>
      <c r="K1869" s="25"/>
    </row>
    <row r="1870" spans="1:11" s="102" customFormat="1">
      <c r="A1870" s="30"/>
      <c r="B1870" s="98"/>
      <c r="C1870" s="30"/>
      <c r="D1870" s="2"/>
      <c r="E1870" s="3"/>
      <c r="F1870" s="4"/>
      <c r="G1870" s="2"/>
      <c r="H1870" s="167"/>
      <c r="I1870" s="167"/>
      <c r="J1870" s="168"/>
      <c r="K1870" s="25"/>
    </row>
    <row r="1871" spans="1:11" s="102" customFormat="1">
      <c r="A1871" s="30"/>
      <c r="B1871" s="98"/>
      <c r="C1871" s="30"/>
      <c r="D1871" s="2"/>
      <c r="E1871" s="3"/>
      <c r="F1871" s="4"/>
      <c r="G1871" s="2"/>
      <c r="H1871" s="167"/>
      <c r="I1871" s="167"/>
      <c r="J1871" s="168"/>
      <c r="K1871" s="25"/>
    </row>
    <row r="1872" spans="1:11" s="102" customFormat="1">
      <c r="A1872" s="30"/>
      <c r="B1872" s="98"/>
      <c r="C1872" s="30"/>
      <c r="D1872" s="2"/>
      <c r="E1872" s="3"/>
      <c r="F1872" s="4"/>
      <c r="G1872" s="2"/>
      <c r="H1872" s="167"/>
      <c r="I1872" s="167"/>
      <c r="J1872" s="168"/>
      <c r="K1872" s="25"/>
    </row>
    <row r="1873" spans="1:11" s="102" customFormat="1">
      <c r="A1873" s="30"/>
      <c r="B1873" s="98"/>
      <c r="C1873" s="30"/>
      <c r="D1873" s="2"/>
      <c r="E1873" s="3"/>
      <c r="F1873" s="4"/>
      <c r="G1873" s="2"/>
      <c r="H1873" s="167"/>
      <c r="I1873" s="167"/>
      <c r="J1873" s="168"/>
      <c r="K1873" s="25"/>
    </row>
    <row r="1874" spans="1:11" s="102" customFormat="1">
      <c r="A1874" s="30"/>
      <c r="B1874" s="98"/>
      <c r="C1874" s="30"/>
      <c r="D1874" s="2"/>
      <c r="E1874" s="3"/>
      <c r="F1874" s="4"/>
      <c r="G1874" s="2"/>
      <c r="H1874" s="167"/>
      <c r="I1874" s="167"/>
      <c r="J1874" s="168"/>
      <c r="K1874" s="25"/>
    </row>
    <row r="1875" spans="1:11" s="102" customFormat="1">
      <c r="A1875" s="30"/>
      <c r="B1875" s="98"/>
      <c r="C1875" s="30"/>
      <c r="D1875" s="2"/>
      <c r="E1875" s="3"/>
      <c r="F1875" s="4"/>
      <c r="G1875" s="2"/>
      <c r="H1875" s="167"/>
      <c r="I1875" s="167"/>
      <c r="J1875" s="168"/>
      <c r="K1875" s="25"/>
    </row>
    <row r="1876" spans="1:11" s="102" customFormat="1">
      <c r="A1876" s="30"/>
      <c r="B1876" s="98"/>
      <c r="C1876" s="30"/>
      <c r="D1876" s="2"/>
      <c r="E1876" s="3"/>
      <c r="F1876" s="4"/>
      <c r="G1876" s="2"/>
      <c r="H1876" s="167"/>
      <c r="I1876" s="167"/>
      <c r="J1876" s="168"/>
      <c r="K1876" s="25"/>
    </row>
    <row r="1877" spans="1:11" s="102" customFormat="1">
      <c r="A1877" s="30"/>
      <c r="B1877" s="98"/>
      <c r="C1877" s="30"/>
      <c r="D1877" s="2"/>
      <c r="E1877" s="3"/>
      <c r="F1877" s="4"/>
      <c r="G1877" s="2"/>
      <c r="H1877" s="167"/>
      <c r="I1877" s="167"/>
      <c r="J1877" s="168"/>
      <c r="K1877" s="25"/>
    </row>
    <row r="1878" spans="1:11" s="102" customFormat="1">
      <c r="A1878" s="30"/>
      <c r="B1878" s="98"/>
      <c r="C1878" s="30"/>
      <c r="D1878" s="2"/>
      <c r="E1878" s="3"/>
      <c r="F1878" s="4"/>
      <c r="G1878" s="2"/>
      <c r="H1878" s="167"/>
      <c r="I1878" s="167"/>
      <c r="J1878" s="168"/>
      <c r="K1878" s="25"/>
    </row>
    <row r="1879" spans="1:11" s="102" customFormat="1">
      <c r="A1879" s="30"/>
      <c r="B1879" s="98"/>
      <c r="C1879" s="30"/>
      <c r="D1879" s="2"/>
      <c r="E1879" s="3"/>
      <c r="F1879" s="4"/>
      <c r="G1879" s="2"/>
      <c r="H1879" s="167"/>
      <c r="I1879" s="167"/>
      <c r="J1879" s="168"/>
      <c r="K1879" s="25"/>
    </row>
    <row r="1880" spans="1:11" s="102" customFormat="1">
      <c r="A1880" s="30"/>
      <c r="B1880" s="98"/>
      <c r="C1880" s="30"/>
      <c r="D1880" s="2"/>
      <c r="E1880" s="3"/>
      <c r="F1880" s="4"/>
      <c r="G1880" s="2"/>
      <c r="H1880" s="167"/>
      <c r="I1880" s="167"/>
      <c r="J1880" s="168"/>
      <c r="K1880" s="25"/>
    </row>
    <row r="1881" spans="1:11" s="102" customFormat="1">
      <c r="A1881" s="30"/>
      <c r="B1881" s="98"/>
      <c r="C1881" s="30"/>
      <c r="D1881" s="2"/>
      <c r="E1881" s="3"/>
      <c r="F1881" s="4"/>
      <c r="G1881" s="2"/>
      <c r="H1881" s="167"/>
      <c r="I1881" s="167"/>
      <c r="J1881" s="168"/>
      <c r="K1881" s="25"/>
    </row>
    <row r="1882" spans="1:11" s="102" customFormat="1">
      <c r="A1882" s="30"/>
      <c r="B1882" s="98"/>
      <c r="C1882" s="30"/>
      <c r="D1882" s="2"/>
      <c r="E1882" s="3"/>
      <c r="F1882" s="4"/>
      <c r="G1882" s="2"/>
      <c r="H1882" s="167"/>
      <c r="I1882" s="167"/>
      <c r="J1882" s="168"/>
      <c r="K1882" s="25"/>
    </row>
    <row r="1883" spans="1:11" s="102" customFormat="1">
      <c r="A1883" s="30"/>
      <c r="B1883" s="98"/>
      <c r="C1883" s="30"/>
      <c r="D1883" s="2"/>
      <c r="E1883" s="3"/>
      <c r="F1883" s="4"/>
      <c r="G1883" s="2"/>
      <c r="H1883" s="167"/>
      <c r="I1883" s="167"/>
      <c r="J1883" s="168"/>
      <c r="K1883" s="25"/>
    </row>
    <row r="1884" spans="1:11" s="102" customFormat="1">
      <c r="A1884" s="30"/>
      <c r="B1884" s="98"/>
      <c r="C1884" s="30"/>
      <c r="D1884" s="2"/>
      <c r="E1884" s="3"/>
      <c r="F1884" s="4"/>
      <c r="G1884" s="2"/>
      <c r="H1884" s="167"/>
      <c r="I1884" s="167"/>
      <c r="J1884" s="168"/>
      <c r="K1884" s="25"/>
    </row>
    <row r="1885" spans="1:11" s="102" customFormat="1">
      <c r="A1885" s="30"/>
      <c r="B1885" s="98"/>
      <c r="C1885" s="30"/>
      <c r="D1885" s="2"/>
      <c r="E1885" s="3"/>
      <c r="F1885" s="4"/>
      <c r="G1885" s="2"/>
      <c r="H1885" s="167"/>
      <c r="I1885" s="167"/>
      <c r="J1885" s="168"/>
      <c r="K1885" s="25"/>
    </row>
    <row r="1886" spans="1:11" s="102" customFormat="1">
      <c r="A1886" s="30"/>
      <c r="B1886" s="98"/>
      <c r="C1886" s="30"/>
      <c r="D1886" s="2"/>
      <c r="E1886" s="3"/>
      <c r="F1886" s="4"/>
      <c r="G1886" s="2"/>
      <c r="H1886" s="167"/>
      <c r="I1886" s="167"/>
      <c r="J1886" s="168"/>
      <c r="K1886" s="25"/>
    </row>
    <row r="1887" spans="1:11" s="102" customFormat="1">
      <c r="A1887" s="30"/>
      <c r="B1887" s="98"/>
      <c r="C1887" s="30"/>
      <c r="D1887" s="2"/>
      <c r="E1887" s="3"/>
      <c r="F1887" s="4"/>
      <c r="G1887" s="2"/>
      <c r="H1887" s="167"/>
      <c r="I1887" s="167"/>
      <c r="J1887" s="168"/>
      <c r="K1887" s="25"/>
    </row>
    <row r="1888" spans="1:11" s="102" customFormat="1">
      <c r="A1888" s="30"/>
      <c r="B1888" s="98"/>
      <c r="C1888" s="30"/>
      <c r="D1888" s="2"/>
      <c r="E1888" s="3"/>
      <c r="F1888" s="4"/>
      <c r="G1888" s="2"/>
      <c r="H1888" s="167"/>
      <c r="I1888" s="167"/>
      <c r="J1888" s="168"/>
      <c r="K1888" s="25"/>
    </row>
    <row r="1889" spans="1:11" s="102" customFormat="1">
      <c r="A1889" s="30"/>
      <c r="B1889" s="98"/>
      <c r="C1889" s="30"/>
      <c r="D1889" s="2"/>
      <c r="E1889" s="3"/>
      <c r="F1889" s="4"/>
      <c r="G1889" s="2"/>
      <c r="H1889" s="167"/>
      <c r="I1889" s="167"/>
      <c r="J1889" s="168"/>
      <c r="K1889" s="25"/>
    </row>
    <row r="1890" spans="1:11" s="102" customFormat="1">
      <c r="A1890" s="30"/>
      <c r="B1890" s="98"/>
      <c r="C1890" s="30"/>
      <c r="D1890" s="2"/>
      <c r="E1890" s="3"/>
      <c r="F1890" s="4"/>
      <c r="G1890" s="2"/>
      <c r="H1890" s="167"/>
      <c r="I1890" s="167"/>
      <c r="J1890" s="168"/>
      <c r="K1890" s="25"/>
    </row>
    <row r="1891" spans="1:11" s="102" customFormat="1">
      <c r="A1891" s="30"/>
      <c r="B1891" s="98"/>
      <c r="C1891" s="30"/>
      <c r="D1891" s="2"/>
      <c r="E1891" s="3"/>
      <c r="F1891" s="4"/>
      <c r="G1891" s="2"/>
      <c r="H1891" s="167"/>
      <c r="I1891" s="167"/>
      <c r="J1891" s="168"/>
      <c r="K1891" s="25"/>
    </row>
    <row r="1892" spans="1:11" s="102" customFormat="1">
      <c r="A1892" s="30"/>
      <c r="B1892" s="98"/>
      <c r="C1892" s="30"/>
      <c r="D1892" s="2"/>
      <c r="E1892" s="3"/>
      <c r="F1892" s="4"/>
      <c r="G1892" s="2"/>
      <c r="H1892" s="167"/>
      <c r="I1892" s="167"/>
      <c r="J1892" s="168"/>
      <c r="K1892" s="25"/>
    </row>
    <row r="1893" spans="1:11" s="102" customFormat="1">
      <c r="A1893" s="30"/>
      <c r="B1893" s="98"/>
      <c r="C1893" s="30"/>
      <c r="D1893" s="2"/>
      <c r="E1893" s="3"/>
      <c r="F1893" s="4"/>
      <c r="G1893" s="2"/>
      <c r="H1893" s="167"/>
      <c r="I1893" s="167"/>
      <c r="J1893" s="168"/>
      <c r="K1893" s="25"/>
    </row>
    <row r="1894" spans="1:11" s="102" customFormat="1">
      <c r="A1894" s="30"/>
      <c r="B1894" s="98"/>
      <c r="C1894" s="30"/>
      <c r="D1894" s="2"/>
      <c r="E1894" s="3"/>
      <c r="F1894" s="4"/>
      <c r="G1894" s="2"/>
      <c r="H1894" s="167"/>
      <c r="I1894" s="167"/>
      <c r="J1894" s="168"/>
      <c r="K1894" s="25"/>
    </row>
    <row r="1895" spans="1:11" s="102" customFormat="1">
      <c r="A1895" s="30"/>
      <c r="B1895" s="98"/>
      <c r="C1895" s="30"/>
      <c r="D1895" s="2"/>
      <c r="E1895" s="3"/>
      <c r="F1895" s="4"/>
      <c r="G1895" s="2"/>
      <c r="H1895" s="167"/>
      <c r="I1895" s="167"/>
      <c r="J1895" s="168"/>
      <c r="K1895" s="25"/>
    </row>
    <row r="1896" spans="1:11" s="102" customFormat="1">
      <c r="A1896" s="30"/>
      <c r="B1896" s="98"/>
      <c r="C1896" s="30"/>
      <c r="D1896" s="2"/>
      <c r="E1896" s="3"/>
      <c r="F1896" s="4"/>
      <c r="G1896" s="2"/>
      <c r="H1896" s="167"/>
      <c r="I1896" s="167"/>
      <c r="J1896" s="168"/>
      <c r="K1896" s="25"/>
    </row>
    <row r="1897" spans="1:11" s="102" customFormat="1">
      <c r="A1897" s="30"/>
      <c r="B1897" s="98"/>
      <c r="C1897" s="30"/>
      <c r="D1897" s="2"/>
      <c r="E1897" s="3"/>
      <c r="F1897" s="4"/>
      <c r="G1897" s="2"/>
      <c r="H1897" s="167"/>
      <c r="I1897" s="167"/>
      <c r="J1897" s="168"/>
      <c r="K1897" s="25"/>
    </row>
    <row r="1898" spans="1:11" s="102" customFormat="1">
      <c r="A1898" s="30"/>
      <c r="B1898" s="98"/>
      <c r="C1898" s="30"/>
      <c r="D1898" s="2"/>
      <c r="E1898" s="3"/>
      <c r="F1898" s="4"/>
      <c r="G1898" s="2"/>
      <c r="H1898" s="167"/>
      <c r="I1898" s="167"/>
      <c r="J1898" s="168"/>
      <c r="K1898" s="25"/>
    </row>
    <row r="1899" spans="1:11" s="102" customFormat="1">
      <c r="A1899" s="30"/>
      <c r="B1899" s="98"/>
      <c r="C1899" s="30"/>
      <c r="D1899" s="2"/>
      <c r="E1899" s="3"/>
      <c r="F1899" s="4"/>
      <c r="G1899" s="2"/>
      <c r="H1899" s="167"/>
      <c r="I1899" s="167"/>
      <c r="J1899" s="168"/>
      <c r="K1899" s="25"/>
    </row>
    <row r="1900" spans="1:11" s="102" customFormat="1">
      <c r="A1900" s="30"/>
      <c r="B1900" s="98"/>
      <c r="C1900" s="30"/>
      <c r="D1900" s="2"/>
      <c r="E1900" s="3"/>
      <c r="F1900" s="4"/>
      <c r="G1900" s="2"/>
      <c r="H1900" s="167"/>
      <c r="I1900" s="167"/>
      <c r="J1900" s="168"/>
      <c r="K1900" s="25"/>
    </row>
    <row r="1901" spans="1:11" s="102" customFormat="1">
      <c r="A1901" s="30"/>
      <c r="B1901" s="98"/>
      <c r="C1901" s="30"/>
      <c r="D1901" s="2"/>
      <c r="E1901" s="3"/>
      <c r="F1901" s="4"/>
      <c r="G1901" s="2"/>
      <c r="H1901" s="167"/>
      <c r="I1901" s="167"/>
      <c r="J1901" s="168"/>
      <c r="K1901" s="25"/>
    </row>
    <row r="1902" spans="1:11" s="102" customFormat="1">
      <c r="A1902" s="30"/>
      <c r="B1902" s="98"/>
      <c r="C1902" s="30"/>
      <c r="D1902" s="2"/>
      <c r="E1902" s="3"/>
      <c r="F1902" s="4"/>
      <c r="G1902" s="2"/>
      <c r="H1902" s="167"/>
      <c r="I1902" s="167"/>
      <c r="J1902" s="168"/>
      <c r="K1902" s="25"/>
    </row>
    <row r="1903" spans="1:11" s="102" customFormat="1">
      <c r="A1903" s="30"/>
      <c r="B1903" s="98"/>
      <c r="C1903" s="30"/>
      <c r="D1903" s="2"/>
      <c r="E1903" s="3"/>
      <c r="F1903" s="4"/>
      <c r="G1903" s="2"/>
      <c r="H1903" s="167"/>
      <c r="I1903" s="167"/>
      <c r="J1903" s="168"/>
      <c r="K1903" s="25"/>
    </row>
    <row r="1904" spans="1:11" s="102" customFormat="1">
      <c r="A1904" s="30"/>
      <c r="B1904" s="98"/>
      <c r="C1904" s="30"/>
      <c r="D1904" s="2"/>
      <c r="E1904" s="3"/>
      <c r="F1904" s="4"/>
      <c r="G1904" s="2"/>
      <c r="H1904" s="167"/>
      <c r="I1904" s="167"/>
      <c r="J1904" s="168"/>
      <c r="K1904" s="25"/>
    </row>
    <row r="1905" spans="1:11" s="102" customFormat="1">
      <c r="A1905" s="30"/>
      <c r="B1905" s="98"/>
      <c r="C1905" s="30"/>
      <c r="D1905" s="2"/>
      <c r="E1905" s="3"/>
      <c r="F1905" s="4"/>
      <c r="G1905" s="2"/>
      <c r="H1905" s="167"/>
      <c r="I1905" s="167"/>
      <c r="J1905" s="168"/>
      <c r="K1905" s="25"/>
    </row>
    <row r="1906" spans="1:11" s="102" customFormat="1">
      <c r="A1906" s="30"/>
      <c r="B1906" s="98"/>
      <c r="C1906" s="30"/>
      <c r="D1906" s="2"/>
      <c r="E1906" s="3"/>
      <c r="F1906" s="4"/>
      <c r="G1906" s="2"/>
      <c r="H1906" s="167"/>
      <c r="I1906" s="167"/>
      <c r="J1906" s="168"/>
      <c r="K1906" s="25"/>
    </row>
    <row r="1907" spans="1:11" s="102" customFormat="1">
      <c r="A1907" s="30"/>
      <c r="B1907" s="98"/>
      <c r="C1907" s="30"/>
      <c r="D1907" s="2"/>
      <c r="E1907" s="3"/>
      <c r="F1907" s="4"/>
      <c r="G1907" s="2"/>
      <c r="H1907" s="167"/>
      <c r="I1907" s="167"/>
      <c r="J1907" s="168"/>
      <c r="K1907" s="25"/>
    </row>
    <row r="1908" spans="1:11" s="102" customFormat="1">
      <c r="A1908" s="30"/>
      <c r="B1908" s="98"/>
      <c r="C1908" s="30"/>
      <c r="D1908" s="2"/>
      <c r="E1908" s="3"/>
      <c r="F1908" s="4"/>
      <c r="G1908" s="2"/>
      <c r="H1908" s="167"/>
      <c r="I1908" s="167"/>
      <c r="J1908" s="168"/>
      <c r="K1908" s="25"/>
    </row>
    <row r="1909" spans="1:11" s="102" customFormat="1">
      <c r="A1909" s="30"/>
      <c r="B1909" s="98"/>
      <c r="C1909" s="30"/>
      <c r="D1909" s="2"/>
      <c r="E1909" s="3"/>
      <c r="F1909" s="4"/>
      <c r="G1909" s="2"/>
      <c r="H1909" s="167"/>
      <c r="I1909" s="167"/>
      <c r="J1909" s="168"/>
      <c r="K1909" s="25"/>
    </row>
    <row r="1910" spans="1:11" s="102" customFormat="1">
      <c r="A1910" s="30"/>
      <c r="B1910" s="98"/>
      <c r="C1910" s="30"/>
      <c r="D1910" s="2"/>
      <c r="E1910" s="3"/>
      <c r="F1910" s="4"/>
      <c r="G1910" s="2"/>
      <c r="H1910" s="167"/>
      <c r="I1910" s="167"/>
      <c r="J1910" s="168"/>
      <c r="K1910" s="25"/>
    </row>
    <row r="1911" spans="1:11" s="102" customFormat="1">
      <c r="A1911" s="30"/>
      <c r="B1911" s="98"/>
      <c r="C1911" s="30"/>
      <c r="D1911" s="2"/>
      <c r="E1911" s="3"/>
      <c r="F1911" s="4"/>
      <c r="G1911" s="2"/>
      <c r="H1911" s="167"/>
      <c r="I1911" s="167"/>
      <c r="J1911" s="168"/>
      <c r="K1911" s="25"/>
    </row>
    <row r="1912" spans="1:11" s="102" customFormat="1">
      <c r="A1912" s="30"/>
      <c r="B1912" s="98"/>
      <c r="C1912" s="30"/>
      <c r="D1912" s="2"/>
      <c r="E1912" s="3"/>
      <c r="F1912" s="4"/>
      <c r="G1912" s="2"/>
      <c r="H1912" s="167"/>
      <c r="I1912" s="167"/>
      <c r="J1912" s="168"/>
      <c r="K1912" s="25"/>
    </row>
    <row r="1913" spans="1:11" s="102" customFormat="1">
      <c r="A1913" s="30"/>
      <c r="B1913" s="98"/>
      <c r="C1913" s="30"/>
      <c r="D1913" s="2"/>
      <c r="E1913" s="3"/>
      <c r="F1913" s="4"/>
      <c r="G1913" s="2"/>
      <c r="H1913" s="167"/>
      <c r="I1913" s="167"/>
      <c r="J1913" s="168"/>
      <c r="K1913" s="25"/>
    </row>
    <row r="1914" spans="1:11" s="102" customFormat="1">
      <c r="A1914" s="30"/>
      <c r="B1914" s="98"/>
      <c r="C1914" s="30"/>
      <c r="D1914" s="2"/>
      <c r="E1914" s="3"/>
      <c r="F1914" s="4"/>
      <c r="G1914" s="2"/>
      <c r="H1914" s="167"/>
      <c r="I1914" s="167"/>
      <c r="J1914" s="168"/>
      <c r="K1914" s="25"/>
    </row>
    <row r="1915" spans="1:11" s="102" customFormat="1">
      <c r="A1915" s="30"/>
      <c r="B1915" s="98"/>
      <c r="C1915" s="30"/>
      <c r="D1915" s="2"/>
      <c r="E1915" s="3"/>
      <c r="F1915" s="4"/>
      <c r="G1915" s="2"/>
      <c r="H1915" s="167"/>
      <c r="I1915" s="167"/>
      <c r="J1915" s="168"/>
      <c r="K1915" s="25"/>
    </row>
    <row r="1916" spans="1:11" s="102" customFormat="1">
      <c r="A1916" s="30"/>
      <c r="B1916" s="98"/>
      <c r="C1916" s="30"/>
      <c r="D1916" s="2"/>
      <c r="E1916" s="3"/>
      <c r="F1916" s="4"/>
      <c r="G1916" s="2"/>
      <c r="H1916" s="167"/>
      <c r="I1916" s="167"/>
      <c r="J1916" s="168"/>
      <c r="K1916" s="25"/>
    </row>
    <row r="1917" spans="1:11" s="102" customFormat="1">
      <c r="A1917" s="30"/>
      <c r="B1917" s="98"/>
      <c r="C1917" s="30"/>
      <c r="D1917" s="2"/>
      <c r="E1917" s="3"/>
      <c r="F1917" s="4"/>
      <c r="G1917" s="2"/>
      <c r="H1917" s="167"/>
      <c r="I1917" s="167"/>
      <c r="J1917" s="168"/>
      <c r="K1917" s="25"/>
    </row>
    <row r="1918" spans="1:11" s="102" customFormat="1">
      <c r="A1918" s="30"/>
      <c r="B1918" s="98"/>
      <c r="C1918" s="30"/>
      <c r="D1918" s="2"/>
      <c r="E1918" s="3"/>
      <c r="F1918" s="4"/>
      <c r="G1918" s="2"/>
      <c r="H1918" s="167"/>
      <c r="I1918" s="167"/>
      <c r="J1918" s="168"/>
      <c r="K1918" s="25"/>
    </row>
    <row r="1919" spans="1:11" s="102" customFormat="1">
      <c r="A1919" s="30"/>
      <c r="B1919" s="98"/>
      <c r="C1919" s="30"/>
      <c r="D1919" s="2"/>
      <c r="E1919" s="3"/>
      <c r="F1919" s="4"/>
      <c r="G1919" s="2"/>
      <c r="H1919" s="167"/>
      <c r="I1919" s="167"/>
      <c r="J1919" s="168"/>
      <c r="K1919" s="25"/>
    </row>
    <row r="1920" spans="1:11" s="102" customFormat="1">
      <c r="A1920" s="30"/>
      <c r="B1920" s="98"/>
      <c r="C1920" s="30"/>
      <c r="D1920" s="2"/>
      <c r="E1920" s="3"/>
      <c r="F1920" s="4"/>
      <c r="G1920" s="2"/>
      <c r="H1920" s="167"/>
      <c r="I1920" s="167"/>
      <c r="J1920" s="168"/>
      <c r="K1920" s="25"/>
    </row>
    <row r="1921" spans="1:11" s="102" customFormat="1">
      <c r="A1921" s="30"/>
      <c r="B1921" s="98"/>
      <c r="C1921" s="30"/>
      <c r="D1921" s="2"/>
      <c r="E1921" s="3"/>
      <c r="F1921" s="4"/>
      <c r="G1921" s="2"/>
      <c r="H1921" s="167"/>
      <c r="I1921" s="167"/>
      <c r="J1921" s="168"/>
      <c r="K1921" s="25"/>
    </row>
    <row r="1922" spans="1:11" s="102" customFormat="1">
      <c r="A1922" s="30"/>
      <c r="B1922" s="98"/>
      <c r="C1922" s="30"/>
      <c r="D1922" s="2"/>
      <c r="E1922" s="3"/>
      <c r="F1922" s="4"/>
      <c r="G1922" s="2"/>
      <c r="H1922" s="167"/>
      <c r="I1922" s="167"/>
      <c r="J1922" s="168"/>
      <c r="K1922" s="25"/>
    </row>
    <row r="1923" spans="1:11" s="102" customFormat="1">
      <c r="A1923" s="30"/>
      <c r="B1923" s="98"/>
      <c r="C1923" s="30"/>
      <c r="D1923" s="2"/>
      <c r="E1923" s="3"/>
      <c r="F1923" s="4"/>
      <c r="G1923" s="2"/>
      <c r="H1923" s="167"/>
      <c r="I1923" s="167"/>
      <c r="J1923" s="168"/>
      <c r="K1923" s="25"/>
    </row>
    <row r="1924" spans="1:11" s="102" customFormat="1">
      <c r="A1924" s="30"/>
      <c r="B1924" s="98"/>
      <c r="C1924" s="30"/>
      <c r="D1924" s="2"/>
      <c r="E1924" s="3"/>
      <c r="F1924" s="4"/>
      <c r="G1924" s="2"/>
      <c r="H1924" s="167"/>
      <c r="I1924" s="167"/>
      <c r="J1924" s="168"/>
      <c r="K1924" s="25"/>
    </row>
    <row r="1925" spans="1:11" s="102" customFormat="1">
      <c r="A1925" s="30"/>
      <c r="B1925" s="98"/>
      <c r="C1925" s="30"/>
      <c r="D1925" s="2"/>
      <c r="E1925" s="3"/>
      <c r="F1925" s="4"/>
      <c r="G1925" s="2"/>
      <c r="H1925" s="167"/>
      <c r="I1925" s="167"/>
      <c r="J1925" s="168"/>
      <c r="K1925" s="25"/>
    </row>
    <row r="1926" spans="1:11" s="102" customFormat="1">
      <c r="A1926" s="30"/>
      <c r="B1926" s="98"/>
      <c r="C1926" s="30"/>
      <c r="D1926" s="2"/>
      <c r="E1926" s="3"/>
      <c r="F1926" s="4"/>
      <c r="G1926" s="2"/>
      <c r="H1926" s="167"/>
      <c r="I1926" s="167"/>
      <c r="J1926" s="168"/>
      <c r="K1926" s="25"/>
    </row>
    <row r="1927" spans="1:11" s="102" customFormat="1">
      <c r="A1927" s="30"/>
      <c r="B1927" s="98"/>
      <c r="C1927" s="30"/>
      <c r="D1927" s="2"/>
      <c r="E1927" s="3"/>
      <c r="F1927" s="4"/>
      <c r="G1927" s="2"/>
      <c r="H1927" s="167"/>
      <c r="I1927" s="167"/>
      <c r="J1927" s="168"/>
      <c r="K1927" s="25"/>
    </row>
    <row r="1928" spans="1:11" s="102" customFormat="1">
      <c r="A1928" s="30"/>
      <c r="B1928" s="98"/>
      <c r="C1928" s="30"/>
      <c r="D1928" s="2"/>
      <c r="E1928" s="3"/>
      <c r="F1928" s="4"/>
      <c r="G1928" s="2"/>
      <c r="H1928" s="167"/>
      <c r="I1928" s="167"/>
      <c r="J1928" s="168"/>
      <c r="K1928" s="25"/>
    </row>
    <row r="1929" spans="1:11" s="102" customFormat="1">
      <c r="A1929" s="30"/>
      <c r="B1929" s="98"/>
      <c r="C1929" s="30"/>
      <c r="D1929" s="2"/>
      <c r="E1929" s="3"/>
      <c r="F1929" s="4"/>
      <c r="G1929" s="2"/>
      <c r="H1929" s="167"/>
      <c r="I1929" s="167"/>
      <c r="J1929" s="168"/>
      <c r="K1929" s="25"/>
    </row>
    <row r="1930" spans="1:11" s="102" customFormat="1">
      <c r="A1930" s="30"/>
      <c r="B1930" s="98"/>
      <c r="C1930" s="30"/>
      <c r="D1930" s="2"/>
      <c r="E1930" s="3"/>
      <c r="F1930" s="4"/>
      <c r="G1930" s="2"/>
      <c r="H1930" s="167"/>
      <c r="I1930" s="167"/>
      <c r="J1930" s="168"/>
      <c r="K1930" s="25"/>
    </row>
    <row r="1931" spans="1:11" s="102" customFormat="1">
      <c r="A1931" s="30"/>
      <c r="B1931" s="98"/>
      <c r="C1931" s="30"/>
      <c r="D1931" s="2"/>
      <c r="E1931" s="3"/>
      <c r="F1931" s="4"/>
      <c r="G1931" s="2"/>
      <c r="H1931" s="167"/>
      <c r="I1931" s="167"/>
      <c r="J1931" s="168"/>
      <c r="K1931" s="25"/>
    </row>
    <row r="1932" spans="1:11" s="102" customFormat="1">
      <c r="A1932" s="30"/>
      <c r="B1932" s="98"/>
      <c r="C1932" s="30"/>
      <c r="D1932" s="2"/>
      <c r="E1932" s="3"/>
      <c r="F1932" s="4"/>
      <c r="G1932" s="2"/>
      <c r="H1932" s="167"/>
      <c r="I1932" s="167"/>
      <c r="J1932" s="168"/>
      <c r="K1932" s="25"/>
    </row>
    <row r="1933" spans="1:11" s="102" customFormat="1">
      <c r="A1933" s="30"/>
      <c r="B1933" s="98"/>
      <c r="C1933" s="30"/>
      <c r="D1933" s="2"/>
      <c r="E1933" s="3"/>
      <c r="F1933" s="4"/>
      <c r="G1933" s="2"/>
      <c r="H1933" s="167"/>
      <c r="I1933" s="167"/>
      <c r="J1933" s="168"/>
      <c r="K1933" s="25"/>
    </row>
    <row r="1934" spans="1:11" s="102" customFormat="1">
      <c r="A1934" s="30"/>
      <c r="B1934" s="98"/>
      <c r="C1934" s="30"/>
      <c r="D1934" s="2"/>
      <c r="E1934" s="3"/>
      <c r="F1934" s="4"/>
      <c r="G1934" s="2"/>
      <c r="H1934" s="167"/>
      <c r="I1934" s="167"/>
      <c r="J1934" s="168"/>
      <c r="K1934" s="25"/>
    </row>
    <row r="1935" spans="1:11" s="102" customFormat="1">
      <c r="A1935" s="30"/>
      <c r="B1935" s="98"/>
      <c r="C1935" s="30"/>
      <c r="D1935" s="2"/>
      <c r="E1935" s="3"/>
      <c r="F1935" s="4"/>
      <c r="G1935" s="2"/>
      <c r="H1935" s="167"/>
      <c r="I1935" s="167"/>
      <c r="J1935" s="168"/>
      <c r="K1935" s="25"/>
    </row>
    <row r="1936" spans="1:11" s="102" customFormat="1">
      <c r="A1936" s="30"/>
      <c r="B1936" s="98"/>
      <c r="C1936" s="30"/>
      <c r="D1936" s="2"/>
      <c r="E1936" s="3"/>
      <c r="F1936" s="4"/>
      <c r="G1936" s="2"/>
      <c r="H1936" s="167"/>
      <c r="I1936" s="167"/>
      <c r="J1936" s="168"/>
      <c r="K1936" s="25"/>
    </row>
    <row r="1937" spans="1:11" s="102" customFormat="1">
      <c r="A1937" s="30"/>
      <c r="B1937" s="98"/>
      <c r="C1937" s="30"/>
      <c r="D1937" s="2"/>
      <c r="E1937" s="3"/>
      <c r="F1937" s="4"/>
      <c r="G1937" s="2"/>
      <c r="H1937" s="167"/>
      <c r="I1937" s="167"/>
      <c r="J1937" s="168"/>
      <c r="K1937" s="25"/>
    </row>
    <row r="1938" spans="1:11" s="102" customFormat="1">
      <c r="A1938" s="30"/>
      <c r="B1938" s="98"/>
      <c r="C1938" s="30"/>
      <c r="D1938" s="2"/>
      <c r="E1938" s="3"/>
      <c r="F1938" s="4"/>
      <c r="G1938" s="2"/>
      <c r="H1938" s="167"/>
      <c r="I1938" s="167"/>
      <c r="J1938" s="168"/>
      <c r="K1938" s="25"/>
    </row>
    <row r="1939" spans="1:11" s="102" customFormat="1">
      <c r="A1939" s="30"/>
      <c r="B1939" s="98"/>
      <c r="C1939" s="30"/>
      <c r="D1939" s="2"/>
      <c r="E1939" s="3"/>
      <c r="F1939" s="4"/>
      <c r="G1939" s="2"/>
      <c r="H1939" s="167"/>
      <c r="I1939" s="167"/>
      <c r="J1939" s="168"/>
      <c r="K1939" s="25"/>
    </row>
    <row r="1940" spans="1:11" s="102" customFormat="1">
      <c r="A1940" s="30"/>
      <c r="B1940" s="98"/>
      <c r="C1940" s="30"/>
      <c r="D1940" s="2"/>
      <c r="E1940" s="3"/>
      <c r="F1940" s="4"/>
      <c r="G1940" s="2"/>
      <c r="H1940" s="167"/>
      <c r="I1940" s="167"/>
      <c r="J1940" s="168"/>
      <c r="K1940" s="25"/>
    </row>
    <row r="1941" spans="1:11" s="102" customFormat="1">
      <c r="A1941" s="30"/>
      <c r="B1941" s="98"/>
      <c r="C1941" s="30"/>
      <c r="D1941" s="2"/>
      <c r="E1941" s="3"/>
      <c r="F1941" s="4"/>
      <c r="G1941" s="2"/>
      <c r="H1941" s="167"/>
      <c r="I1941" s="167"/>
      <c r="J1941" s="168"/>
      <c r="K1941" s="25"/>
    </row>
    <row r="1942" spans="1:11" s="102" customFormat="1">
      <c r="A1942" s="30"/>
      <c r="B1942" s="98"/>
      <c r="C1942" s="30"/>
      <c r="D1942" s="2"/>
      <c r="E1942" s="3"/>
      <c r="F1942" s="4"/>
      <c r="G1942" s="2"/>
      <c r="H1942" s="167"/>
      <c r="I1942" s="167"/>
      <c r="J1942" s="168"/>
      <c r="K1942" s="25"/>
    </row>
    <row r="1943" spans="1:11" s="102" customFormat="1">
      <c r="A1943" s="30"/>
      <c r="B1943" s="98"/>
      <c r="C1943" s="30"/>
      <c r="D1943" s="2"/>
      <c r="E1943" s="3"/>
      <c r="F1943" s="4"/>
      <c r="G1943" s="2"/>
      <c r="H1943" s="167"/>
      <c r="I1943" s="167"/>
      <c r="J1943" s="168"/>
      <c r="K1943" s="25"/>
    </row>
    <row r="1944" spans="1:11" s="102" customFormat="1">
      <c r="A1944" s="30"/>
      <c r="B1944" s="98"/>
      <c r="C1944" s="30"/>
      <c r="D1944" s="2"/>
      <c r="E1944" s="3"/>
      <c r="F1944" s="4"/>
      <c r="G1944" s="2"/>
      <c r="H1944" s="167"/>
      <c r="I1944" s="167"/>
      <c r="J1944" s="168"/>
      <c r="K1944" s="25"/>
    </row>
    <row r="1945" spans="1:11" s="102" customFormat="1">
      <c r="A1945" s="30"/>
      <c r="B1945" s="98"/>
      <c r="C1945" s="30"/>
      <c r="D1945" s="2"/>
      <c r="E1945" s="3"/>
      <c r="F1945" s="4"/>
      <c r="G1945" s="2"/>
      <c r="H1945" s="167"/>
      <c r="I1945" s="167"/>
      <c r="J1945" s="168"/>
      <c r="K1945" s="25"/>
    </row>
    <row r="1946" spans="1:11" s="102" customFormat="1">
      <c r="A1946" s="30"/>
      <c r="B1946" s="98"/>
      <c r="C1946" s="30"/>
      <c r="D1946" s="2"/>
      <c r="E1946" s="3"/>
      <c r="F1946" s="4"/>
      <c r="G1946" s="2"/>
      <c r="H1946" s="167"/>
      <c r="I1946" s="167"/>
      <c r="J1946" s="168"/>
      <c r="K1946" s="25"/>
    </row>
    <row r="1947" spans="1:11" s="102" customFormat="1">
      <c r="A1947" s="30"/>
      <c r="B1947" s="98"/>
      <c r="C1947" s="30"/>
      <c r="D1947" s="2"/>
      <c r="E1947" s="3"/>
      <c r="F1947" s="4"/>
      <c r="G1947" s="2"/>
      <c r="H1947" s="167"/>
      <c r="I1947" s="167"/>
      <c r="J1947" s="168"/>
      <c r="K1947" s="25"/>
    </row>
    <row r="1948" spans="1:11" s="102" customFormat="1">
      <c r="A1948" s="30"/>
      <c r="B1948" s="98"/>
      <c r="C1948" s="30"/>
      <c r="D1948" s="2"/>
      <c r="E1948" s="3"/>
      <c r="F1948" s="4"/>
      <c r="G1948" s="2"/>
      <c r="H1948" s="167"/>
      <c r="I1948" s="167"/>
      <c r="J1948" s="168"/>
      <c r="K1948" s="25"/>
    </row>
    <row r="1949" spans="1:11" s="102" customFormat="1">
      <c r="A1949" s="30"/>
      <c r="B1949" s="98"/>
      <c r="C1949" s="30"/>
      <c r="D1949" s="2"/>
      <c r="E1949" s="3"/>
      <c r="F1949" s="4"/>
      <c r="G1949" s="2"/>
      <c r="H1949" s="167"/>
      <c r="I1949" s="167"/>
      <c r="J1949" s="168"/>
      <c r="K1949" s="25"/>
    </row>
    <row r="1950" spans="1:11" s="102" customFormat="1">
      <c r="A1950" s="30"/>
      <c r="B1950" s="98"/>
      <c r="C1950" s="30"/>
      <c r="D1950" s="2"/>
      <c r="E1950" s="3"/>
      <c r="F1950" s="4"/>
      <c r="G1950" s="2"/>
      <c r="H1950" s="167"/>
      <c r="I1950" s="167"/>
      <c r="J1950" s="168"/>
      <c r="K1950" s="25"/>
    </row>
    <row r="1951" spans="1:11" s="102" customFormat="1">
      <c r="A1951" s="30"/>
      <c r="B1951" s="98"/>
      <c r="C1951" s="30"/>
      <c r="D1951" s="2"/>
      <c r="E1951" s="3"/>
      <c r="F1951" s="4"/>
      <c r="G1951" s="2"/>
      <c r="H1951" s="167"/>
      <c r="I1951" s="167"/>
      <c r="J1951" s="168"/>
      <c r="K1951" s="25"/>
    </row>
    <row r="1952" spans="1:11" s="102" customFormat="1">
      <c r="A1952" s="30"/>
      <c r="B1952" s="98"/>
      <c r="C1952" s="30"/>
      <c r="D1952" s="2"/>
      <c r="E1952" s="3"/>
      <c r="F1952" s="4"/>
      <c r="G1952" s="2"/>
      <c r="H1952" s="167"/>
      <c r="I1952" s="167"/>
      <c r="J1952" s="168"/>
      <c r="K1952" s="25"/>
    </row>
    <row r="1953" spans="1:11" s="102" customFormat="1">
      <c r="A1953" s="30"/>
      <c r="B1953" s="98"/>
      <c r="C1953" s="30"/>
      <c r="D1953" s="2"/>
      <c r="E1953" s="3"/>
      <c r="F1953" s="4"/>
      <c r="G1953" s="2"/>
      <c r="H1953" s="167"/>
      <c r="I1953" s="167"/>
      <c r="J1953" s="168"/>
      <c r="K1953" s="25"/>
    </row>
    <row r="1954" spans="1:11" s="102" customFormat="1">
      <c r="A1954" s="30"/>
      <c r="B1954" s="98"/>
      <c r="C1954" s="30"/>
      <c r="D1954" s="2"/>
      <c r="E1954" s="3"/>
      <c r="F1954" s="4"/>
      <c r="G1954" s="2"/>
      <c r="H1954" s="167"/>
      <c r="I1954" s="167"/>
      <c r="J1954" s="168"/>
      <c r="K1954" s="25"/>
    </row>
    <row r="1955" spans="1:11" s="102" customFormat="1">
      <c r="A1955" s="30"/>
      <c r="B1955" s="98"/>
      <c r="C1955" s="30"/>
      <c r="D1955" s="2"/>
      <c r="E1955" s="3"/>
      <c r="F1955" s="4"/>
      <c r="G1955" s="2"/>
      <c r="H1955" s="167"/>
      <c r="I1955" s="167"/>
      <c r="J1955" s="168"/>
      <c r="K1955" s="25"/>
    </row>
    <row r="1956" spans="1:11" s="102" customFormat="1">
      <c r="A1956" s="30"/>
      <c r="B1956" s="98"/>
      <c r="C1956" s="30"/>
      <c r="D1956" s="2"/>
      <c r="E1956" s="3"/>
      <c r="F1956" s="4"/>
      <c r="G1956" s="2"/>
      <c r="H1956" s="167"/>
      <c r="I1956" s="167"/>
      <c r="J1956" s="168"/>
      <c r="K1956" s="25"/>
    </row>
    <row r="1957" spans="1:11" s="102" customFormat="1">
      <c r="A1957" s="30"/>
      <c r="B1957" s="98"/>
      <c r="C1957" s="30"/>
      <c r="D1957" s="2"/>
      <c r="E1957" s="3"/>
      <c r="F1957" s="4"/>
      <c r="G1957" s="2"/>
      <c r="H1957" s="167"/>
      <c r="I1957" s="167"/>
      <c r="J1957" s="168"/>
      <c r="K1957" s="25"/>
    </row>
    <row r="1958" spans="1:11" s="102" customFormat="1">
      <c r="A1958" s="30"/>
      <c r="B1958" s="98"/>
      <c r="C1958" s="30"/>
      <c r="D1958" s="2"/>
      <c r="E1958" s="3"/>
      <c r="F1958" s="4"/>
      <c r="G1958" s="2"/>
      <c r="H1958" s="167"/>
      <c r="I1958" s="167"/>
      <c r="J1958" s="168"/>
      <c r="K1958" s="25"/>
    </row>
    <row r="1959" spans="1:11" s="102" customFormat="1">
      <c r="A1959" s="30"/>
      <c r="B1959" s="98"/>
      <c r="C1959" s="30"/>
      <c r="D1959" s="2"/>
      <c r="E1959" s="3"/>
      <c r="F1959" s="4"/>
      <c r="G1959" s="2"/>
      <c r="H1959" s="167"/>
      <c r="I1959" s="167"/>
      <c r="J1959" s="168"/>
      <c r="K1959" s="25"/>
    </row>
    <row r="1960" spans="1:11" s="102" customFormat="1">
      <c r="A1960" s="30"/>
      <c r="B1960" s="98"/>
      <c r="C1960" s="30"/>
      <c r="D1960" s="2"/>
      <c r="E1960" s="3"/>
      <c r="F1960" s="4"/>
      <c r="G1960" s="2"/>
      <c r="H1960" s="167"/>
      <c r="I1960" s="167"/>
      <c r="J1960" s="168"/>
      <c r="K1960" s="25"/>
    </row>
    <row r="1961" spans="1:11" s="102" customFormat="1">
      <c r="A1961" s="30"/>
      <c r="B1961" s="98"/>
      <c r="C1961" s="30"/>
      <c r="D1961" s="2"/>
      <c r="E1961" s="3"/>
      <c r="F1961" s="4"/>
      <c r="G1961" s="2"/>
      <c r="H1961" s="167"/>
      <c r="I1961" s="167"/>
      <c r="J1961" s="168"/>
      <c r="K1961" s="25"/>
    </row>
    <row r="1962" spans="1:11" s="102" customFormat="1">
      <c r="A1962" s="30"/>
      <c r="B1962" s="98"/>
      <c r="C1962" s="30"/>
      <c r="D1962" s="2"/>
      <c r="E1962" s="3"/>
      <c r="F1962" s="4"/>
      <c r="G1962" s="2"/>
      <c r="H1962" s="167"/>
      <c r="I1962" s="167"/>
      <c r="J1962" s="168"/>
      <c r="K1962" s="25"/>
    </row>
    <row r="1963" spans="1:11" s="102" customFormat="1">
      <c r="A1963" s="30"/>
      <c r="B1963" s="98"/>
      <c r="C1963" s="30"/>
      <c r="D1963" s="2"/>
      <c r="E1963" s="3"/>
      <c r="F1963" s="4"/>
      <c r="G1963" s="2"/>
      <c r="H1963" s="167"/>
      <c r="I1963" s="167"/>
      <c r="J1963" s="168"/>
      <c r="K1963" s="25"/>
    </row>
    <row r="1964" spans="1:11" s="102" customFormat="1">
      <c r="A1964" s="30"/>
      <c r="B1964" s="98"/>
      <c r="C1964" s="30"/>
      <c r="D1964" s="2"/>
      <c r="E1964" s="3"/>
      <c r="F1964" s="4"/>
      <c r="G1964" s="2"/>
      <c r="H1964" s="167"/>
      <c r="I1964" s="167"/>
      <c r="J1964" s="168"/>
      <c r="K1964" s="25"/>
    </row>
    <row r="1965" spans="1:11" s="102" customFormat="1">
      <c r="A1965" s="30"/>
      <c r="B1965" s="98"/>
      <c r="C1965" s="30"/>
      <c r="D1965" s="2"/>
      <c r="E1965" s="3"/>
      <c r="F1965" s="4"/>
      <c r="G1965" s="2"/>
      <c r="H1965" s="167"/>
      <c r="I1965" s="167"/>
      <c r="J1965" s="168"/>
      <c r="K1965" s="25"/>
    </row>
    <row r="1966" spans="1:11" s="102" customFormat="1">
      <c r="A1966" s="30"/>
      <c r="B1966" s="98"/>
      <c r="C1966" s="30"/>
      <c r="D1966" s="2"/>
      <c r="E1966" s="3"/>
      <c r="F1966" s="4"/>
      <c r="G1966" s="2"/>
      <c r="H1966" s="167"/>
      <c r="I1966" s="167"/>
      <c r="J1966" s="168"/>
      <c r="K1966" s="25"/>
    </row>
    <row r="1967" spans="1:11" s="102" customFormat="1">
      <c r="A1967" s="30"/>
      <c r="B1967" s="98"/>
      <c r="C1967" s="30"/>
      <c r="D1967" s="2"/>
      <c r="E1967" s="3"/>
      <c r="F1967" s="4"/>
      <c r="G1967" s="2"/>
      <c r="H1967" s="167"/>
      <c r="I1967" s="167"/>
      <c r="J1967" s="168"/>
      <c r="K1967" s="25"/>
    </row>
    <row r="1968" spans="1:11" s="102" customFormat="1">
      <c r="A1968" s="30"/>
      <c r="B1968" s="98"/>
      <c r="C1968" s="30"/>
      <c r="D1968" s="2"/>
      <c r="E1968" s="3"/>
      <c r="F1968" s="4"/>
      <c r="G1968" s="2"/>
      <c r="H1968" s="167"/>
      <c r="I1968" s="167"/>
      <c r="J1968" s="168"/>
      <c r="K1968" s="25"/>
    </row>
    <row r="1969" spans="1:11" s="102" customFormat="1">
      <c r="A1969" s="30"/>
      <c r="B1969" s="98"/>
      <c r="C1969" s="30"/>
      <c r="D1969" s="2"/>
      <c r="E1969" s="3"/>
      <c r="F1969" s="4"/>
      <c r="G1969" s="2"/>
      <c r="H1969" s="167"/>
      <c r="I1969" s="167"/>
      <c r="J1969" s="168"/>
      <c r="K1969" s="25"/>
    </row>
    <row r="1970" spans="1:11" s="102" customFormat="1">
      <c r="A1970" s="30"/>
      <c r="B1970" s="98"/>
      <c r="C1970" s="30"/>
      <c r="D1970" s="2"/>
      <c r="E1970" s="3"/>
      <c r="F1970" s="4"/>
      <c r="G1970" s="2"/>
      <c r="H1970" s="167"/>
      <c r="I1970" s="167"/>
      <c r="J1970" s="168"/>
      <c r="K1970" s="25"/>
    </row>
    <row r="1971" spans="1:11" s="102" customFormat="1">
      <c r="A1971" s="30"/>
      <c r="B1971" s="98"/>
      <c r="C1971" s="30"/>
      <c r="D1971" s="2"/>
      <c r="E1971" s="3"/>
      <c r="F1971" s="4"/>
      <c r="G1971" s="2"/>
      <c r="H1971" s="167"/>
      <c r="I1971" s="167"/>
      <c r="J1971" s="168"/>
      <c r="K1971" s="25"/>
    </row>
    <row r="1972" spans="1:11" s="102" customFormat="1">
      <c r="A1972" s="30"/>
      <c r="B1972" s="98"/>
      <c r="C1972" s="30"/>
      <c r="D1972" s="2"/>
      <c r="E1972" s="3"/>
      <c r="F1972" s="4"/>
      <c r="G1972" s="2"/>
      <c r="H1972" s="167"/>
      <c r="I1972" s="167"/>
      <c r="J1972" s="168"/>
      <c r="K1972" s="25"/>
    </row>
    <row r="1973" spans="1:11" s="102" customFormat="1">
      <c r="A1973" s="30"/>
      <c r="B1973" s="98"/>
      <c r="C1973" s="30"/>
      <c r="D1973" s="2"/>
      <c r="E1973" s="3"/>
      <c r="F1973" s="4"/>
      <c r="G1973" s="2"/>
      <c r="H1973" s="167"/>
      <c r="I1973" s="167"/>
      <c r="J1973" s="168"/>
      <c r="K1973" s="25"/>
    </row>
    <row r="1974" spans="1:11" s="102" customFormat="1">
      <c r="A1974" s="30"/>
      <c r="B1974" s="98"/>
      <c r="C1974" s="30"/>
      <c r="D1974" s="2"/>
      <c r="E1974" s="3"/>
      <c r="F1974" s="4"/>
      <c r="G1974" s="2"/>
      <c r="H1974" s="167"/>
      <c r="I1974" s="167"/>
      <c r="J1974" s="168"/>
      <c r="K1974" s="25"/>
    </row>
    <row r="1975" spans="1:11" s="102" customFormat="1">
      <c r="A1975" s="30"/>
      <c r="B1975" s="98"/>
      <c r="C1975" s="30"/>
      <c r="D1975" s="2"/>
      <c r="E1975" s="3"/>
      <c r="F1975" s="4"/>
      <c r="G1975" s="2"/>
      <c r="H1975" s="167"/>
      <c r="I1975" s="167"/>
      <c r="J1975" s="168"/>
      <c r="K1975" s="25"/>
    </row>
    <row r="1976" spans="1:11" s="102" customFormat="1">
      <c r="A1976" s="30"/>
      <c r="B1976" s="98"/>
      <c r="C1976" s="30"/>
      <c r="D1976" s="2"/>
      <c r="E1976" s="3"/>
      <c r="F1976" s="4"/>
      <c r="G1976" s="2"/>
      <c r="H1976" s="167"/>
      <c r="I1976" s="167"/>
      <c r="J1976" s="168"/>
      <c r="K1976" s="25"/>
    </row>
    <row r="1977" spans="1:11" s="102" customFormat="1">
      <c r="A1977" s="30"/>
      <c r="B1977" s="98"/>
      <c r="C1977" s="30"/>
      <c r="D1977" s="2"/>
      <c r="E1977" s="3"/>
      <c r="F1977" s="4"/>
      <c r="G1977" s="2"/>
      <c r="H1977" s="167"/>
      <c r="I1977" s="167"/>
      <c r="J1977" s="168"/>
      <c r="K1977" s="25"/>
    </row>
    <row r="1978" spans="1:11" s="102" customFormat="1">
      <c r="A1978" s="30"/>
      <c r="B1978" s="98"/>
      <c r="C1978" s="30"/>
      <c r="D1978" s="2"/>
      <c r="E1978" s="3"/>
      <c r="F1978" s="4"/>
      <c r="G1978" s="2"/>
      <c r="H1978" s="167"/>
      <c r="I1978" s="167"/>
      <c r="J1978" s="168"/>
      <c r="K1978" s="25"/>
    </row>
    <row r="1979" spans="1:11" s="102" customFormat="1">
      <c r="A1979" s="30"/>
      <c r="B1979" s="98"/>
      <c r="C1979" s="30"/>
      <c r="D1979" s="2"/>
      <c r="E1979" s="3"/>
      <c r="F1979" s="4"/>
      <c r="G1979" s="2"/>
      <c r="H1979" s="167"/>
      <c r="I1979" s="167"/>
      <c r="J1979" s="168"/>
      <c r="K1979" s="25"/>
    </row>
    <row r="1980" spans="1:11" s="102" customFormat="1">
      <c r="A1980" s="30"/>
      <c r="B1980" s="98"/>
      <c r="C1980" s="30"/>
      <c r="D1980" s="2"/>
      <c r="E1980" s="3"/>
      <c r="F1980" s="4"/>
      <c r="G1980" s="2"/>
      <c r="H1980" s="167"/>
      <c r="I1980" s="167"/>
      <c r="J1980" s="168"/>
      <c r="K1980" s="25"/>
    </row>
    <row r="1981" spans="1:11" s="102" customFormat="1">
      <c r="A1981" s="30"/>
      <c r="B1981" s="98"/>
      <c r="C1981" s="30"/>
      <c r="D1981" s="2"/>
      <c r="E1981" s="3"/>
      <c r="F1981" s="4"/>
      <c r="G1981" s="2"/>
      <c r="H1981" s="167"/>
      <c r="I1981" s="167"/>
      <c r="J1981" s="168"/>
      <c r="K1981" s="25"/>
    </row>
    <row r="1982" spans="1:11" s="102" customFormat="1">
      <c r="A1982" s="30"/>
      <c r="B1982" s="98"/>
      <c r="C1982" s="30"/>
      <c r="D1982" s="2"/>
      <c r="E1982" s="3"/>
      <c r="F1982" s="4"/>
      <c r="G1982" s="2"/>
      <c r="H1982" s="167"/>
      <c r="I1982" s="167"/>
      <c r="J1982" s="168"/>
      <c r="K1982" s="25"/>
    </row>
    <row r="1983" spans="1:11" s="102" customFormat="1">
      <c r="A1983" s="30"/>
      <c r="B1983" s="98"/>
      <c r="C1983" s="30"/>
      <c r="D1983" s="2"/>
      <c r="E1983" s="3"/>
      <c r="F1983" s="4"/>
      <c r="G1983" s="2"/>
      <c r="H1983" s="167"/>
      <c r="I1983" s="167"/>
      <c r="J1983" s="168"/>
      <c r="K1983" s="25"/>
    </row>
    <row r="1984" spans="1:11" s="102" customFormat="1">
      <c r="A1984" s="30"/>
      <c r="B1984" s="98"/>
      <c r="C1984" s="30"/>
      <c r="D1984" s="2"/>
      <c r="E1984" s="3"/>
      <c r="F1984" s="4"/>
      <c r="G1984" s="2"/>
      <c r="H1984" s="167"/>
      <c r="I1984" s="167"/>
      <c r="J1984" s="168"/>
      <c r="K1984" s="25"/>
    </row>
    <row r="1985" spans="1:11" s="102" customFormat="1">
      <c r="A1985" s="30"/>
      <c r="B1985" s="98"/>
      <c r="C1985" s="30"/>
      <c r="D1985" s="2"/>
      <c r="E1985" s="3"/>
      <c r="F1985" s="4"/>
      <c r="G1985" s="2"/>
      <c r="H1985" s="167"/>
      <c r="I1985" s="167"/>
      <c r="J1985" s="168"/>
      <c r="K1985" s="25"/>
    </row>
    <row r="1986" spans="1:11" s="102" customFormat="1">
      <c r="A1986" s="30"/>
      <c r="B1986" s="98"/>
      <c r="C1986" s="30"/>
      <c r="D1986" s="2"/>
      <c r="E1986" s="3"/>
      <c r="F1986" s="4"/>
      <c r="G1986" s="2"/>
      <c r="H1986" s="167"/>
      <c r="I1986" s="167"/>
      <c r="J1986" s="168"/>
      <c r="K1986" s="25"/>
    </row>
    <row r="1987" spans="1:11" s="102" customFormat="1">
      <c r="A1987" s="30"/>
      <c r="B1987" s="98"/>
      <c r="C1987" s="30"/>
      <c r="D1987" s="2"/>
      <c r="E1987" s="3"/>
      <c r="F1987" s="4"/>
      <c r="G1987" s="2"/>
      <c r="H1987" s="167"/>
      <c r="I1987" s="167"/>
      <c r="J1987" s="168"/>
      <c r="K1987" s="25"/>
    </row>
    <row r="1988" spans="1:11" s="102" customFormat="1">
      <c r="A1988" s="30"/>
      <c r="B1988" s="98"/>
      <c r="C1988" s="30"/>
      <c r="D1988" s="2"/>
      <c r="E1988" s="3"/>
      <c r="F1988" s="4"/>
      <c r="G1988" s="2"/>
      <c r="H1988" s="167"/>
      <c r="I1988" s="167"/>
      <c r="J1988" s="168"/>
      <c r="K1988" s="25"/>
    </row>
    <row r="1989" spans="1:11" s="102" customFormat="1">
      <c r="A1989" s="30"/>
      <c r="B1989" s="98"/>
      <c r="C1989" s="30"/>
      <c r="D1989" s="2"/>
      <c r="E1989" s="3"/>
      <c r="F1989" s="4"/>
      <c r="G1989" s="2"/>
      <c r="H1989" s="167"/>
      <c r="I1989" s="167"/>
      <c r="J1989" s="168"/>
      <c r="K1989" s="25"/>
    </row>
    <row r="1990" spans="1:11" s="102" customFormat="1">
      <c r="A1990" s="30"/>
      <c r="B1990" s="98"/>
      <c r="C1990" s="30"/>
      <c r="D1990" s="2"/>
      <c r="E1990" s="3"/>
      <c r="F1990" s="4"/>
      <c r="G1990" s="2"/>
      <c r="H1990" s="167"/>
      <c r="I1990" s="167"/>
      <c r="J1990" s="168"/>
      <c r="K1990" s="25"/>
    </row>
    <row r="1991" spans="1:11" s="102" customFormat="1">
      <c r="A1991" s="30"/>
      <c r="B1991" s="98"/>
      <c r="C1991" s="30"/>
      <c r="D1991" s="2"/>
      <c r="E1991" s="3"/>
      <c r="F1991" s="4"/>
      <c r="G1991" s="2"/>
      <c r="H1991" s="167"/>
      <c r="I1991" s="167"/>
      <c r="J1991" s="168"/>
      <c r="K1991" s="25"/>
    </row>
    <row r="1992" spans="1:11" s="102" customFormat="1">
      <c r="A1992" s="30"/>
      <c r="B1992" s="98"/>
      <c r="C1992" s="30"/>
      <c r="D1992" s="2"/>
      <c r="E1992" s="3"/>
      <c r="F1992" s="4"/>
      <c r="G1992" s="2"/>
      <c r="H1992" s="167"/>
      <c r="I1992" s="167"/>
      <c r="J1992" s="168"/>
      <c r="K1992" s="25"/>
    </row>
    <row r="1993" spans="1:11" s="102" customFormat="1">
      <c r="A1993" s="30"/>
      <c r="B1993" s="98"/>
      <c r="C1993" s="30"/>
      <c r="D1993" s="2"/>
      <c r="E1993" s="3"/>
      <c r="F1993" s="4"/>
      <c r="G1993" s="2"/>
      <c r="H1993" s="167"/>
      <c r="I1993" s="167"/>
      <c r="J1993" s="168"/>
      <c r="K1993" s="25"/>
    </row>
    <row r="1994" spans="1:11" s="102" customFormat="1">
      <c r="A1994" s="30"/>
      <c r="B1994" s="98"/>
      <c r="C1994" s="30"/>
      <c r="D1994" s="2"/>
      <c r="E1994" s="3"/>
      <c r="F1994" s="4"/>
      <c r="G1994" s="2"/>
      <c r="H1994" s="167"/>
      <c r="I1994" s="167"/>
      <c r="J1994" s="168"/>
      <c r="K1994" s="25"/>
    </row>
    <row r="1995" spans="1:11" s="102" customFormat="1">
      <c r="A1995" s="30"/>
      <c r="B1995" s="98"/>
      <c r="C1995" s="30"/>
      <c r="D1995" s="2"/>
      <c r="E1995" s="3"/>
      <c r="F1995" s="4"/>
      <c r="G1995" s="2"/>
      <c r="H1995" s="167"/>
      <c r="I1995" s="167"/>
      <c r="J1995" s="168"/>
      <c r="K1995" s="25"/>
    </row>
    <row r="1996" spans="1:11" s="102" customFormat="1">
      <c r="A1996" s="30"/>
      <c r="B1996" s="98"/>
      <c r="C1996" s="30"/>
      <c r="D1996" s="2"/>
      <c r="E1996" s="3"/>
      <c r="F1996" s="4"/>
      <c r="G1996" s="2"/>
      <c r="H1996" s="167"/>
      <c r="I1996" s="167"/>
      <c r="J1996" s="168"/>
      <c r="K1996" s="25"/>
    </row>
    <row r="1997" spans="1:11" s="102" customFormat="1">
      <c r="A1997" s="30"/>
      <c r="B1997" s="98"/>
      <c r="C1997" s="30"/>
      <c r="D1997" s="2"/>
      <c r="E1997" s="3"/>
      <c r="F1997" s="4"/>
      <c r="G1997" s="2"/>
      <c r="H1997" s="167"/>
      <c r="I1997" s="167"/>
      <c r="J1997" s="168"/>
      <c r="K1997" s="25"/>
    </row>
    <row r="1998" spans="1:11" s="102" customFormat="1">
      <c r="A1998" s="30"/>
      <c r="B1998" s="98"/>
      <c r="C1998" s="30"/>
      <c r="D1998" s="2"/>
      <c r="E1998" s="3"/>
      <c r="F1998" s="4"/>
      <c r="G1998" s="2"/>
      <c r="H1998" s="167"/>
      <c r="I1998" s="167"/>
      <c r="J1998" s="168"/>
      <c r="K1998" s="25"/>
    </row>
    <row r="1999" spans="1:11" s="102" customFormat="1">
      <c r="A1999" s="30"/>
      <c r="B1999" s="98"/>
      <c r="C1999" s="30"/>
      <c r="D1999" s="2"/>
      <c r="E1999" s="3"/>
      <c r="F1999" s="4"/>
      <c r="G1999" s="2"/>
      <c r="H1999" s="167"/>
      <c r="I1999" s="167"/>
      <c r="J1999" s="168"/>
      <c r="K1999" s="25"/>
    </row>
    <row r="2000" spans="1:11" s="102" customFormat="1">
      <c r="A2000" s="30"/>
      <c r="B2000" s="98"/>
      <c r="C2000" s="30"/>
      <c r="D2000" s="2"/>
      <c r="E2000" s="3"/>
      <c r="F2000" s="4"/>
      <c r="G2000" s="2"/>
      <c r="H2000" s="167"/>
      <c r="I2000" s="167"/>
      <c r="J2000" s="168"/>
      <c r="K2000" s="25"/>
    </row>
    <row r="2001" spans="1:11" s="102" customFormat="1">
      <c r="A2001" s="30"/>
      <c r="B2001" s="98"/>
      <c r="C2001" s="30"/>
      <c r="D2001" s="2"/>
      <c r="E2001" s="3"/>
      <c r="F2001" s="4"/>
      <c r="G2001" s="2"/>
      <c r="H2001" s="167"/>
      <c r="I2001" s="167"/>
      <c r="J2001" s="168"/>
      <c r="K2001" s="25"/>
    </row>
    <row r="2002" spans="1:11" s="102" customFormat="1">
      <c r="A2002" s="30"/>
      <c r="B2002" s="98"/>
      <c r="C2002" s="30"/>
      <c r="D2002" s="2"/>
      <c r="E2002" s="3"/>
      <c r="F2002" s="4"/>
      <c r="G2002" s="2"/>
      <c r="H2002" s="167"/>
      <c r="I2002" s="167"/>
      <c r="J2002" s="168"/>
      <c r="K2002" s="25"/>
    </row>
    <row r="2003" spans="1:11" s="102" customFormat="1">
      <c r="A2003" s="30"/>
      <c r="B2003" s="98"/>
      <c r="C2003" s="30"/>
      <c r="D2003" s="2"/>
      <c r="E2003" s="3"/>
      <c r="F2003" s="4"/>
      <c r="G2003" s="2"/>
      <c r="H2003" s="167"/>
      <c r="I2003" s="167"/>
      <c r="J2003" s="168"/>
      <c r="K2003" s="25"/>
    </row>
    <row r="2004" spans="1:11" s="102" customFormat="1">
      <c r="A2004" s="30"/>
      <c r="B2004" s="98"/>
      <c r="C2004" s="30"/>
      <c r="D2004" s="2"/>
      <c r="E2004" s="3"/>
      <c r="F2004" s="4"/>
      <c r="G2004" s="2"/>
      <c r="H2004" s="167"/>
      <c r="I2004" s="167"/>
      <c r="J2004" s="168"/>
      <c r="K2004" s="25"/>
    </row>
    <row r="2005" spans="1:11" s="102" customFormat="1">
      <c r="A2005" s="30"/>
      <c r="B2005" s="98"/>
      <c r="C2005" s="30"/>
      <c r="D2005" s="2"/>
      <c r="E2005" s="3"/>
      <c r="F2005" s="4"/>
      <c r="G2005" s="2"/>
      <c r="H2005" s="167"/>
      <c r="I2005" s="167"/>
      <c r="J2005" s="168"/>
      <c r="K2005" s="25"/>
    </row>
    <row r="2006" spans="1:11" s="102" customFormat="1">
      <c r="A2006" s="30"/>
      <c r="B2006" s="98"/>
      <c r="C2006" s="30"/>
      <c r="D2006" s="2"/>
      <c r="E2006" s="3"/>
      <c r="F2006" s="4"/>
      <c r="G2006" s="2"/>
      <c r="H2006" s="167"/>
      <c r="I2006" s="167"/>
      <c r="J2006" s="168"/>
      <c r="K2006" s="25"/>
    </row>
    <row r="2007" spans="1:11" s="102" customFormat="1">
      <c r="A2007" s="30"/>
      <c r="B2007" s="98"/>
      <c r="C2007" s="30"/>
      <c r="D2007" s="2"/>
      <c r="E2007" s="3"/>
      <c r="F2007" s="4"/>
      <c r="G2007" s="2"/>
      <c r="H2007" s="167"/>
      <c r="I2007" s="167"/>
      <c r="J2007" s="168"/>
      <c r="K2007" s="25"/>
    </row>
    <row r="2008" spans="1:11" s="102" customFormat="1">
      <c r="A2008" s="30"/>
      <c r="B2008" s="98"/>
      <c r="C2008" s="30"/>
      <c r="D2008" s="2"/>
      <c r="E2008" s="3"/>
      <c r="F2008" s="4"/>
      <c r="G2008" s="2"/>
      <c r="H2008" s="167"/>
      <c r="I2008" s="167"/>
      <c r="J2008" s="168"/>
      <c r="K2008" s="25"/>
    </row>
    <row r="2009" spans="1:11" s="102" customFormat="1">
      <c r="A2009" s="30"/>
      <c r="B2009" s="98"/>
      <c r="C2009" s="30"/>
      <c r="D2009" s="2"/>
      <c r="E2009" s="3"/>
      <c r="F2009" s="4"/>
      <c r="G2009" s="2"/>
      <c r="H2009" s="167"/>
      <c r="I2009" s="167"/>
      <c r="J2009" s="168"/>
      <c r="K2009" s="25"/>
    </row>
    <row r="2010" spans="1:11" s="102" customFormat="1">
      <c r="A2010" s="30"/>
      <c r="B2010" s="98"/>
      <c r="C2010" s="30"/>
      <c r="D2010" s="2"/>
      <c r="E2010" s="3"/>
      <c r="F2010" s="4"/>
      <c r="G2010" s="2"/>
      <c r="H2010" s="167"/>
      <c r="I2010" s="167"/>
      <c r="J2010" s="168"/>
      <c r="K2010" s="25"/>
    </row>
    <row r="2011" spans="1:11" s="102" customFormat="1">
      <c r="A2011" s="30"/>
      <c r="B2011" s="98"/>
      <c r="C2011" s="30"/>
      <c r="D2011" s="2"/>
      <c r="E2011" s="3"/>
      <c r="F2011" s="4"/>
      <c r="G2011" s="2"/>
      <c r="H2011" s="167"/>
      <c r="I2011" s="167"/>
      <c r="J2011" s="168"/>
      <c r="K2011" s="25"/>
    </row>
    <row r="2012" spans="1:11" s="102" customFormat="1">
      <c r="A2012" s="30"/>
      <c r="B2012" s="98"/>
      <c r="C2012" s="30"/>
      <c r="D2012" s="2"/>
      <c r="E2012" s="3"/>
      <c r="F2012" s="4"/>
      <c r="G2012" s="2"/>
      <c r="H2012" s="167"/>
      <c r="I2012" s="167"/>
      <c r="J2012" s="168"/>
      <c r="K2012" s="25"/>
    </row>
    <row r="2013" spans="1:11" s="102" customFormat="1">
      <c r="A2013" s="30"/>
      <c r="B2013" s="98"/>
      <c r="C2013" s="30"/>
      <c r="D2013" s="2"/>
      <c r="E2013" s="3"/>
      <c r="F2013" s="4"/>
      <c r="G2013" s="2"/>
      <c r="H2013" s="167"/>
      <c r="I2013" s="167"/>
      <c r="J2013" s="168"/>
      <c r="K2013" s="25"/>
    </row>
    <row r="2014" spans="1:11" s="102" customFormat="1">
      <c r="A2014" s="30"/>
      <c r="B2014" s="98"/>
      <c r="C2014" s="30"/>
      <c r="D2014" s="2"/>
      <c r="E2014" s="3"/>
      <c r="F2014" s="4"/>
      <c r="G2014" s="2"/>
      <c r="H2014" s="167"/>
      <c r="I2014" s="167"/>
      <c r="J2014" s="168"/>
      <c r="K2014" s="25"/>
    </row>
    <row r="2015" spans="1:11" s="102" customFormat="1">
      <c r="A2015" s="30"/>
      <c r="B2015" s="98"/>
      <c r="C2015" s="30"/>
      <c r="D2015" s="2"/>
      <c r="E2015" s="3"/>
      <c r="F2015" s="4"/>
      <c r="G2015" s="2"/>
      <c r="H2015" s="167"/>
      <c r="I2015" s="167"/>
      <c r="J2015" s="168"/>
      <c r="K2015" s="25"/>
    </row>
    <row r="2016" spans="1:11" s="102" customFormat="1">
      <c r="A2016" s="30"/>
      <c r="B2016" s="98"/>
      <c r="C2016" s="30"/>
      <c r="D2016" s="2"/>
      <c r="E2016" s="3"/>
      <c r="F2016" s="4"/>
      <c r="G2016" s="2"/>
      <c r="H2016" s="167"/>
      <c r="I2016" s="167"/>
      <c r="J2016" s="168"/>
      <c r="K2016" s="25"/>
    </row>
    <row r="2017" spans="1:11" s="102" customFormat="1">
      <c r="A2017" s="30"/>
      <c r="B2017" s="98"/>
      <c r="C2017" s="30"/>
      <c r="D2017" s="2"/>
      <c r="E2017" s="3"/>
      <c r="F2017" s="4"/>
      <c r="G2017" s="2"/>
      <c r="H2017" s="167"/>
      <c r="I2017" s="167"/>
      <c r="J2017" s="168"/>
      <c r="K2017" s="25"/>
    </row>
    <row r="2018" spans="1:11" s="102" customFormat="1">
      <c r="A2018" s="30"/>
      <c r="B2018" s="98"/>
      <c r="C2018" s="30"/>
      <c r="D2018" s="2"/>
      <c r="E2018" s="3"/>
      <c r="F2018" s="4"/>
      <c r="G2018" s="2"/>
      <c r="H2018" s="167"/>
      <c r="I2018" s="167"/>
      <c r="J2018" s="168"/>
      <c r="K2018" s="25"/>
    </row>
    <row r="2019" spans="1:11" s="102" customFormat="1">
      <c r="A2019" s="30"/>
      <c r="B2019" s="98"/>
      <c r="C2019" s="30"/>
      <c r="D2019" s="2"/>
      <c r="E2019" s="3"/>
      <c r="F2019" s="4"/>
      <c r="G2019" s="2"/>
      <c r="H2019" s="167"/>
      <c r="I2019" s="167"/>
      <c r="J2019" s="168"/>
      <c r="K2019" s="25"/>
    </row>
    <row r="2020" spans="1:11" s="102" customFormat="1">
      <c r="A2020" s="30"/>
      <c r="B2020" s="98"/>
      <c r="C2020" s="30"/>
      <c r="D2020" s="2"/>
      <c r="E2020" s="3"/>
      <c r="F2020" s="4"/>
      <c r="G2020" s="2"/>
      <c r="H2020" s="167"/>
      <c r="I2020" s="167"/>
      <c r="J2020" s="168"/>
      <c r="K2020" s="25"/>
    </row>
    <row r="2021" spans="1:11" s="102" customFormat="1">
      <c r="A2021" s="30"/>
      <c r="B2021" s="98"/>
      <c r="C2021" s="30"/>
      <c r="D2021" s="2"/>
      <c r="E2021" s="3"/>
      <c r="F2021" s="4"/>
      <c r="G2021" s="2"/>
      <c r="H2021" s="167"/>
      <c r="I2021" s="167"/>
      <c r="J2021" s="168"/>
      <c r="K2021" s="25"/>
    </row>
    <row r="2022" spans="1:11" s="102" customFormat="1">
      <c r="A2022" s="30"/>
      <c r="B2022" s="98"/>
      <c r="C2022" s="30"/>
      <c r="D2022" s="2"/>
      <c r="E2022" s="3"/>
      <c r="F2022" s="4"/>
      <c r="G2022" s="2"/>
      <c r="H2022" s="167"/>
      <c r="I2022" s="167"/>
      <c r="J2022" s="168"/>
      <c r="K2022" s="25"/>
    </row>
    <row r="2023" spans="1:11" s="102" customFormat="1">
      <c r="A2023" s="30"/>
      <c r="B2023" s="98"/>
      <c r="C2023" s="30"/>
      <c r="D2023" s="2"/>
      <c r="E2023" s="3"/>
      <c r="F2023" s="4"/>
      <c r="G2023" s="2"/>
      <c r="H2023" s="167"/>
      <c r="I2023" s="167"/>
      <c r="J2023" s="168"/>
      <c r="K2023" s="25"/>
    </row>
    <row r="2024" spans="1:11" s="102" customFormat="1">
      <c r="A2024" s="30"/>
      <c r="B2024" s="98"/>
      <c r="C2024" s="30"/>
      <c r="D2024" s="2"/>
      <c r="E2024" s="3"/>
      <c r="F2024" s="4"/>
      <c r="G2024" s="2"/>
      <c r="H2024" s="167"/>
      <c r="I2024" s="167"/>
      <c r="J2024" s="168"/>
      <c r="K2024" s="25"/>
    </row>
    <row r="2025" spans="1:11" s="102" customFormat="1">
      <c r="A2025" s="30"/>
      <c r="B2025" s="98"/>
      <c r="C2025" s="30"/>
      <c r="D2025" s="2"/>
      <c r="E2025" s="3"/>
      <c r="F2025" s="4"/>
      <c r="G2025" s="2"/>
      <c r="H2025" s="167"/>
      <c r="I2025" s="167"/>
      <c r="J2025" s="168"/>
      <c r="K2025" s="25"/>
    </row>
    <row r="2026" spans="1:11" s="102" customFormat="1">
      <c r="A2026" s="30"/>
      <c r="B2026" s="98"/>
      <c r="C2026" s="30"/>
      <c r="D2026" s="2"/>
      <c r="E2026" s="3"/>
      <c r="F2026" s="4"/>
      <c r="G2026" s="2"/>
      <c r="H2026" s="167"/>
      <c r="I2026" s="167"/>
      <c r="J2026" s="168"/>
      <c r="K2026" s="25"/>
    </row>
    <row r="2027" spans="1:11" s="102" customFormat="1">
      <c r="A2027" s="30"/>
      <c r="B2027" s="98"/>
      <c r="C2027" s="30"/>
      <c r="D2027" s="2"/>
      <c r="E2027" s="3"/>
      <c r="F2027" s="4"/>
      <c r="G2027" s="2"/>
      <c r="H2027" s="167"/>
      <c r="I2027" s="167"/>
      <c r="J2027" s="168"/>
      <c r="K2027" s="25"/>
    </row>
    <row r="2028" spans="1:11" s="102" customFormat="1">
      <c r="A2028" s="30"/>
      <c r="B2028" s="98"/>
      <c r="C2028" s="30"/>
      <c r="D2028" s="2"/>
      <c r="E2028" s="3"/>
      <c r="F2028" s="4"/>
      <c r="G2028" s="2"/>
      <c r="H2028" s="167"/>
      <c r="I2028" s="167"/>
      <c r="J2028" s="168"/>
      <c r="K2028" s="25"/>
    </row>
    <row r="2029" spans="1:11" s="102" customFormat="1">
      <c r="A2029" s="30"/>
      <c r="B2029" s="98"/>
      <c r="C2029" s="30"/>
      <c r="D2029" s="2"/>
      <c r="E2029" s="3"/>
      <c r="F2029" s="4"/>
      <c r="G2029" s="2"/>
      <c r="H2029" s="167"/>
      <c r="I2029" s="167"/>
      <c r="J2029" s="168"/>
      <c r="K2029" s="25"/>
    </row>
    <row r="2030" spans="1:11" s="102" customFormat="1">
      <c r="A2030" s="30"/>
      <c r="B2030" s="98"/>
      <c r="C2030" s="30"/>
      <c r="D2030" s="2"/>
      <c r="E2030" s="3"/>
      <c r="F2030" s="4"/>
      <c r="G2030" s="2"/>
      <c r="H2030" s="167"/>
      <c r="I2030" s="167"/>
      <c r="J2030" s="168"/>
      <c r="K2030" s="25"/>
    </row>
    <row r="2031" spans="1:11" s="102" customFormat="1">
      <c r="A2031" s="30"/>
      <c r="B2031" s="98"/>
      <c r="C2031" s="30"/>
      <c r="D2031" s="2"/>
      <c r="E2031" s="3"/>
      <c r="F2031" s="4"/>
      <c r="G2031" s="2"/>
      <c r="H2031" s="167"/>
      <c r="I2031" s="167"/>
      <c r="J2031" s="168"/>
      <c r="K2031" s="25"/>
    </row>
    <row r="2032" spans="1:11" s="102" customFormat="1">
      <c r="A2032" s="30"/>
      <c r="B2032" s="98"/>
      <c r="C2032" s="30"/>
      <c r="D2032" s="2"/>
      <c r="E2032" s="3"/>
      <c r="F2032" s="4"/>
      <c r="G2032" s="2"/>
      <c r="H2032" s="167"/>
      <c r="I2032" s="167"/>
      <c r="J2032" s="168"/>
      <c r="K2032" s="25"/>
    </row>
    <row r="2033" spans="1:11" s="102" customFormat="1">
      <c r="A2033" s="30"/>
      <c r="B2033" s="98"/>
      <c r="C2033" s="30"/>
      <c r="D2033" s="2"/>
      <c r="E2033" s="3"/>
      <c r="F2033" s="4"/>
      <c r="G2033" s="2"/>
      <c r="H2033" s="167"/>
      <c r="I2033" s="167"/>
      <c r="J2033" s="168"/>
      <c r="K2033" s="25"/>
    </row>
    <row r="2034" spans="1:11" s="102" customFormat="1">
      <c r="A2034" s="30"/>
      <c r="B2034" s="98"/>
      <c r="C2034" s="30"/>
      <c r="D2034" s="2"/>
      <c r="E2034" s="3"/>
      <c r="F2034" s="4"/>
      <c r="G2034" s="2"/>
      <c r="H2034" s="167"/>
      <c r="I2034" s="167"/>
      <c r="J2034" s="168"/>
      <c r="K2034" s="25"/>
    </row>
    <row r="2035" spans="1:11" s="102" customFormat="1">
      <c r="A2035" s="30"/>
      <c r="B2035" s="98"/>
      <c r="C2035" s="30"/>
      <c r="D2035" s="2"/>
      <c r="E2035" s="3"/>
      <c r="F2035" s="4"/>
      <c r="G2035" s="2"/>
      <c r="H2035" s="167"/>
      <c r="I2035" s="167"/>
      <c r="J2035" s="168"/>
      <c r="K2035" s="25"/>
    </row>
    <row r="2036" spans="1:11" s="102" customFormat="1">
      <c r="A2036" s="30"/>
      <c r="B2036" s="98"/>
      <c r="C2036" s="30"/>
      <c r="D2036" s="2"/>
      <c r="E2036" s="3"/>
      <c r="F2036" s="4"/>
      <c r="G2036" s="2"/>
      <c r="H2036" s="167"/>
      <c r="I2036" s="167"/>
      <c r="J2036" s="168"/>
      <c r="K2036" s="25"/>
    </row>
    <row r="2037" spans="1:11" s="102" customFormat="1">
      <c r="A2037" s="30"/>
      <c r="B2037" s="98"/>
      <c r="C2037" s="30"/>
      <c r="D2037" s="2"/>
      <c r="E2037" s="3"/>
      <c r="F2037" s="4"/>
      <c r="G2037" s="2"/>
      <c r="H2037" s="167"/>
      <c r="I2037" s="167"/>
      <c r="J2037" s="168"/>
      <c r="K2037" s="25"/>
    </row>
    <row r="2038" spans="1:11" s="102" customFormat="1">
      <c r="A2038" s="30"/>
      <c r="B2038" s="98"/>
      <c r="C2038" s="30"/>
      <c r="D2038" s="2"/>
      <c r="E2038" s="3"/>
      <c r="F2038" s="4"/>
      <c r="G2038" s="2"/>
      <c r="H2038" s="167"/>
      <c r="I2038" s="167"/>
      <c r="J2038" s="168"/>
      <c r="K2038" s="25"/>
    </row>
    <row r="2039" spans="1:11" s="102" customFormat="1">
      <c r="A2039" s="30"/>
      <c r="B2039" s="98"/>
      <c r="C2039" s="30"/>
      <c r="D2039" s="2"/>
      <c r="E2039" s="3"/>
      <c r="F2039" s="4"/>
      <c r="G2039" s="2"/>
      <c r="H2039" s="167"/>
      <c r="I2039" s="167"/>
      <c r="J2039" s="168"/>
      <c r="K2039" s="25"/>
    </row>
    <row r="2040" spans="1:11" s="102" customFormat="1">
      <c r="A2040" s="30"/>
      <c r="B2040" s="98"/>
      <c r="C2040" s="30"/>
      <c r="D2040" s="2"/>
      <c r="E2040" s="3"/>
      <c r="F2040" s="4"/>
      <c r="G2040" s="2"/>
      <c r="H2040" s="167"/>
      <c r="I2040" s="167"/>
      <c r="J2040" s="168"/>
      <c r="K2040" s="25"/>
    </row>
    <row r="2041" spans="1:11" s="102" customFormat="1">
      <c r="A2041" s="30"/>
      <c r="B2041" s="98"/>
      <c r="C2041" s="30"/>
      <c r="D2041" s="2"/>
      <c r="E2041" s="3"/>
      <c r="F2041" s="4"/>
      <c r="G2041" s="2"/>
      <c r="H2041" s="167"/>
      <c r="I2041" s="167"/>
      <c r="J2041" s="168"/>
      <c r="K2041" s="25"/>
    </row>
    <row r="2042" spans="1:11" s="102" customFormat="1">
      <c r="A2042" s="30"/>
      <c r="B2042" s="98"/>
      <c r="C2042" s="30"/>
      <c r="D2042" s="2"/>
      <c r="E2042" s="3"/>
      <c r="F2042" s="4"/>
      <c r="G2042" s="2"/>
      <c r="H2042" s="167"/>
      <c r="I2042" s="167"/>
      <c r="J2042" s="168"/>
      <c r="K2042" s="25"/>
    </row>
    <row r="2043" spans="1:11" s="102" customFormat="1">
      <c r="A2043" s="30"/>
      <c r="B2043" s="98"/>
      <c r="C2043" s="30"/>
      <c r="D2043" s="2"/>
      <c r="E2043" s="3"/>
      <c r="F2043" s="4"/>
      <c r="G2043" s="2"/>
      <c r="H2043" s="167"/>
      <c r="I2043" s="167"/>
      <c r="J2043" s="168"/>
      <c r="K2043" s="25"/>
    </row>
    <row r="2044" spans="1:11" s="102" customFormat="1">
      <c r="A2044" s="30"/>
      <c r="B2044" s="98"/>
      <c r="C2044" s="30"/>
      <c r="D2044" s="2"/>
      <c r="E2044" s="3"/>
      <c r="F2044" s="4"/>
      <c r="G2044" s="2"/>
      <c r="H2044" s="167"/>
      <c r="I2044" s="167"/>
      <c r="J2044" s="168"/>
      <c r="K2044" s="25"/>
    </row>
    <row r="2045" spans="1:11" s="102" customFormat="1">
      <c r="A2045" s="30"/>
      <c r="B2045" s="98"/>
      <c r="C2045" s="30"/>
      <c r="D2045" s="2"/>
      <c r="E2045" s="3"/>
      <c r="F2045" s="4"/>
      <c r="G2045" s="2"/>
      <c r="H2045" s="167"/>
      <c r="I2045" s="167"/>
      <c r="J2045" s="168"/>
      <c r="K2045" s="25"/>
    </row>
    <row r="2046" spans="1:11" s="102" customFormat="1">
      <c r="A2046" s="30"/>
      <c r="B2046" s="98"/>
      <c r="C2046" s="30"/>
      <c r="D2046" s="2"/>
      <c r="E2046" s="3"/>
      <c r="F2046" s="4"/>
      <c r="G2046" s="2"/>
      <c r="H2046" s="167"/>
      <c r="I2046" s="167"/>
      <c r="J2046" s="168"/>
      <c r="K2046" s="25"/>
    </row>
    <row r="2047" spans="1:11" s="102" customFormat="1">
      <c r="A2047" s="30"/>
      <c r="B2047" s="98"/>
      <c r="C2047" s="30"/>
      <c r="D2047" s="2"/>
      <c r="E2047" s="3"/>
      <c r="F2047" s="4"/>
      <c r="G2047" s="2"/>
      <c r="H2047" s="167"/>
      <c r="I2047" s="167"/>
      <c r="J2047" s="168"/>
      <c r="K2047" s="25"/>
    </row>
    <row r="2048" spans="1:11" s="102" customFormat="1">
      <c r="A2048" s="30"/>
      <c r="B2048" s="98"/>
      <c r="C2048" s="30"/>
      <c r="D2048" s="2"/>
      <c r="E2048" s="3"/>
      <c r="F2048" s="4"/>
      <c r="G2048" s="2"/>
      <c r="H2048" s="167"/>
      <c r="I2048" s="167"/>
      <c r="J2048" s="168"/>
      <c r="K2048" s="25"/>
    </row>
    <row r="2049" spans="1:11" s="102" customFormat="1">
      <c r="A2049" s="30"/>
      <c r="B2049" s="98"/>
      <c r="C2049" s="30"/>
      <c r="D2049" s="2"/>
      <c r="E2049" s="3"/>
      <c r="F2049" s="4"/>
      <c r="G2049" s="2"/>
      <c r="H2049" s="167"/>
      <c r="I2049" s="167"/>
      <c r="J2049" s="168"/>
      <c r="K2049" s="25"/>
    </row>
    <row r="2050" spans="1:11" s="102" customFormat="1">
      <c r="A2050" s="30"/>
      <c r="B2050" s="98"/>
      <c r="C2050" s="30"/>
      <c r="D2050" s="2"/>
      <c r="E2050" s="3"/>
      <c r="F2050" s="4"/>
      <c r="G2050" s="2"/>
      <c r="H2050" s="167"/>
      <c r="I2050" s="167"/>
      <c r="J2050" s="168"/>
      <c r="K2050" s="25"/>
    </row>
    <row r="2051" spans="1:11" s="102" customFormat="1">
      <c r="A2051" s="30"/>
      <c r="B2051" s="98"/>
      <c r="C2051" s="30"/>
      <c r="D2051" s="2"/>
      <c r="E2051" s="3"/>
      <c r="F2051" s="4"/>
      <c r="G2051" s="2"/>
      <c r="H2051" s="167"/>
      <c r="I2051" s="167"/>
      <c r="J2051" s="168"/>
      <c r="K2051" s="25"/>
    </row>
    <row r="2052" spans="1:11" s="102" customFormat="1">
      <c r="A2052" s="30"/>
      <c r="B2052" s="98"/>
      <c r="C2052" s="30"/>
      <c r="D2052" s="2"/>
      <c r="E2052" s="3"/>
      <c r="F2052" s="4"/>
      <c r="G2052" s="2"/>
      <c r="H2052" s="167"/>
      <c r="I2052" s="167"/>
      <c r="J2052" s="168"/>
      <c r="K2052" s="25"/>
    </row>
    <row r="2053" spans="1:11" s="102" customFormat="1">
      <c r="A2053" s="30"/>
      <c r="B2053" s="98"/>
      <c r="C2053" s="30"/>
      <c r="D2053" s="2"/>
      <c r="E2053" s="3"/>
      <c r="F2053" s="4"/>
      <c r="G2053" s="2"/>
      <c r="H2053" s="167"/>
      <c r="I2053" s="167"/>
      <c r="J2053" s="168"/>
      <c r="K2053" s="25"/>
    </row>
    <row r="2054" spans="1:11" s="102" customFormat="1">
      <c r="A2054" s="30"/>
      <c r="B2054" s="98"/>
      <c r="C2054" s="30"/>
      <c r="D2054" s="2"/>
      <c r="E2054" s="3"/>
      <c r="F2054" s="4"/>
      <c r="G2054" s="2"/>
      <c r="H2054" s="167"/>
      <c r="I2054" s="167"/>
      <c r="J2054" s="168"/>
      <c r="K2054" s="25"/>
    </row>
    <row r="2055" spans="1:11" s="102" customFormat="1">
      <c r="A2055" s="30"/>
      <c r="B2055" s="98"/>
      <c r="C2055" s="30"/>
      <c r="D2055" s="2"/>
      <c r="E2055" s="3"/>
      <c r="F2055" s="4"/>
      <c r="G2055" s="2"/>
      <c r="H2055" s="167"/>
      <c r="I2055" s="167"/>
      <c r="J2055" s="168"/>
      <c r="K2055" s="25"/>
    </row>
    <row r="2056" spans="1:11" s="102" customFormat="1">
      <c r="A2056" s="30"/>
      <c r="B2056" s="98"/>
      <c r="C2056" s="30"/>
      <c r="D2056" s="2"/>
      <c r="E2056" s="3"/>
      <c r="F2056" s="4"/>
      <c r="G2056" s="2"/>
      <c r="H2056" s="167"/>
      <c r="I2056" s="167"/>
      <c r="J2056" s="168"/>
      <c r="K2056" s="25"/>
    </row>
    <row r="2057" spans="1:11" s="102" customFormat="1">
      <c r="A2057" s="30"/>
      <c r="B2057" s="98"/>
      <c r="C2057" s="30"/>
      <c r="D2057" s="2"/>
      <c r="E2057" s="3"/>
      <c r="F2057" s="4"/>
      <c r="G2057" s="2"/>
      <c r="H2057" s="167"/>
      <c r="I2057" s="167"/>
      <c r="J2057" s="168"/>
      <c r="K2057" s="25"/>
    </row>
    <row r="2058" spans="1:11" s="102" customFormat="1">
      <c r="A2058" s="30"/>
      <c r="B2058" s="98"/>
      <c r="C2058" s="30"/>
      <c r="D2058" s="2"/>
      <c r="E2058" s="3"/>
      <c r="F2058" s="4"/>
      <c r="G2058" s="2"/>
      <c r="H2058" s="167"/>
      <c r="I2058" s="167"/>
      <c r="J2058" s="168"/>
      <c r="K2058" s="25"/>
    </row>
    <row r="2059" spans="1:11" s="102" customFormat="1">
      <c r="A2059" s="30"/>
      <c r="B2059" s="98"/>
      <c r="C2059" s="30"/>
      <c r="D2059" s="2"/>
      <c r="E2059" s="3"/>
      <c r="F2059" s="4"/>
      <c r="G2059" s="2"/>
      <c r="H2059" s="167"/>
      <c r="I2059" s="167"/>
      <c r="J2059" s="168"/>
      <c r="K2059" s="25"/>
    </row>
    <row r="2060" spans="1:11" s="102" customFormat="1">
      <c r="A2060" s="30"/>
      <c r="B2060" s="98"/>
      <c r="C2060" s="30"/>
      <c r="D2060" s="2"/>
      <c r="E2060" s="3"/>
      <c r="F2060" s="4"/>
      <c r="G2060" s="2"/>
      <c r="H2060" s="167"/>
      <c r="I2060" s="167"/>
      <c r="J2060" s="168"/>
      <c r="K2060" s="25"/>
    </row>
    <row r="2061" spans="1:11" s="102" customFormat="1">
      <c r="A2061" s="30"/>
      <c r="B2061" s="98"/>
      <c r="C2061" s="30"/>
      <c r="D2061" s="2"/>
      <c r="E2061" s="3"/>
      <c r="F2061" s="4"/>
      <c r="G2061" s="2"/>
      <c r="H2061" s="167"/>
      <c r="I2061" s="167"/>
      <c r="J2061" s="168"/>
      <c r="K2061" s="25"/>
    </row>
    <row r="2062" spans="1:11" s="102" customFormat="1">
      <c r="A2062" s="30"/>
      <c r="B2062" s="98"/>
      <c r="C2062" s="30"/>
      <c r="D2062" s="2"/>
      <c r="E2062" s="3"/>
      <c r="F2062" s="4"/>
      <c r="G2062" s="2"/>
      <c r="H2062" s="167"/>
      <c r="I2062" s="167"/>
      <c r="J2062" s="168"/>
      <c r="K2062" s="25"/>
    </row>
    <row r="2063" spans="1:11" s="102" customFormat="1">
      <c r="A2063" s="30"/>
      <c r="B2063" s="98"/>
      <c r="C2063" s="30"/>
      <c r="D2063" s="2"/>
      <c r="E2063" s="3"/>
      <c r="F2063" s="4"/>
      <c r="G2063" s="2"/>
      <c r="H2063" s="167"/>
      <c r="I2063" s="167"/>
      <c r="J2063" s="168"/>
      <c r="K2063" s="25"/>
    </row>
    <row r="2064" spans="1:11" s="102" customFormat="1">
      <c r="A2064" s="30"/>
      <c r="B2064" s="98"/>
      <c r="C2064" s="30"/>
      <c r="D2064" s="2"/>
      <c r="E2064" s="3"/>
      <c r="F2064" s="4"/>
      <c r="G2064" s="2"/>
      <c r="H2064" s="167"/>
      <c r="I2064" s="167"/>
      <c r="J2064" s="168"/>
      <c r="K2064" s="25"/>
    </row>
    <row r="2065" spans="1:11" s="102" customFormat="1">
      <c r="A2065" s="30"/>
      <c r="B2065" s="98"/>
      <c r="C2065" s="30"/>
      <c r="D2065" s="2"/>
      <c r="E2065" s="3"/>
      <c r="F2065" s="4"/>
      <c r="G2065" s="2"/>
      <c r="H2065" s="167"/>
      <c r="I2065" s="167"/>
      <c r="J2065" s="168"/>
      <c r="K2065" s="25"/>
    </row>
    <row r="2066" spans="1:11" s="102" customFormat="1">
      <c r="A2066" s="30"/>
      <c r="B2066" s="98"/>
      <c r="C2066" s="30"/>
      <c r="D2066" s="2"/>
      <c r="E2066" s="3"/>
      <c r="F2066" s="4"/>
      <c r="G2066" s="2"/>
      <c r="H2066" s="167"/>
      <c r="I2066" s="167"/>
      <c r="J2066" s="168"/>
      <c r="K2066" s="25"/>
    </row>
    <row r="2067" spans="1:11" s="102" customFormat="1">
      <c r="A2067" s="30"/>
      <c r="B2067" s="98"/>
      <c r="C2067" s="30"/>
      <c r="D2067" s="2"/>
      <c r="E2067" s="3"/>
      <c r="F2067" s="4"/>
      <c r="G2067" s="2"/>
      <c r="H2067" s="167"/>
      <c r="I2067" s="167"/>
      <c r="J2067" s="168"/>
      <c r="K2067" s="25"/>
    </row>
    <row r="2068" spans="1:11" s="102" customFormat="1">
      <c r="A2068" s="30"/>
      <c r="B2068" s="98"/>
      <c r="C2068" s="30"/>
      <c r="D2068" s="2"/>
      <c r="E2068" s="3"/>
      <c r="F2068" s="4"/>
      <c r="G2068" s="2"/>
      <c r="H2068" s="167"/>
      <c r="I2068" s="167"/>
      <c r="J2068" s="168"/>
      <c r="K2068" s="25"/>
    </row>
    <row r="2069" spans="1:11" s="102" customFormat="1">
      <c r="A2069" s="30"/>
      <c r="B2069" s="98"/>
      <c r="C2069" s="30"/>
      <c r="D2069" s="2"/>
      <c r="E2069" s="3"/>
      <c r="F2069" s="4"/>
      <c r="G2069" s="2"/>
      <c r="H2069" s="167"/>
      <c r="I2069" s="167"/>
      <c r="J2069" s="168"/>
      <c r="K2069" s="25"/>
    </row>
    <row r="2070" spans="1:11" s="102" customFormat="1">
      <c r="A2070" s="30"/>
      <c r="B2070" s="98"/>
      <c r="C2070" s="30"/>
      <c r="D2070" s="2"/>
      <c r="E2070" s="3"/>
      <c r="F2070" s="4"/>
      <c r="G2070" s="2"/>
      <c r="H2070" s="167"/>
      <c r="I2070" s="167"/>
      <c r="J2070" s="168"/>
      <c r="K2070" s="25"/>
    </row>
    <row r="2071" spans="1:11" s="102" customFormat="1">
      <c r="A2071" s="30"/>
      <c r="B2071" s="98"/>
      <c r="C2071" s="30"/>
      <c r="D2071" s="2"/>
      <c r="E2071" s="3"/>
      <c r="F2071" s="4"/>
      <c r="G2071" s="2"/>
      <c r="H2071" s="167"/>
      <c r="I2071" s="167"/>
      <c r="J2071" s="168"/>
      <c r="K2071" s="25"/>
    </row>
    <row r="2072" spans="1:11" s="102" customFormat="1">
      <c r="A2072" s="30"/>
      <c r="B2072" s="98"/>
      <c r="C2072" s="30"/>
      <c r="D2072" s="2"/>
      <c r="E2072" s="3"/>
      <c r="F2072" s="4"/>
      <c r="G2072" s="2"/>
      <c r="H2072" s="167"/>
      <c r="I2072" s="167"/>
      <c r="J2072" s="168"/>
      <c r="K2072" s="25"/>
    </row>
    <row r="2073" spans="1:11" s="102" customFormat="1">
      <c r="A2073" s="30"/>
      <c r="B2073" s="98"/>
      <c r="C2073" s="30"/>
      <c r="D2073" s="2"/>
      <c r="E2073" s="3"/>
      <c r="F2073" s="4"/>
      <c r="G2073" s="2"/>
      <c r="H2073" s="167"/>
      <c r="I2073" s="167"/>
      <c r="J2073" s="168"/>
      <c r="K2073" s="25"/>
    </row>
    <row r="2074" spans="1:11" s="102" customFormat="1">
      <c r="A2074" s="30"/>
      <c r="B2074" s="98"/>
      <c r="C2074" s="30"/>
      <c r="D2074" s="2"/>
      <c r="E2074" s="3"/>
      <c r="F2074" s="4"/>
      <c r="G2074" s="2"/>
      <c r="H2074" s="167"/>
      <c r="I2074" s="167"/>
      <c r="J2074" s="168"/>
      <c r="K2074" s="25"/>
    </row>
    <row r="2075" spans="1:11" s="102" customFormat="1">
      <c r="A2075" s="30"/>
      <c r="B2075" s="98"/>
      <c r="C2075" s="30"/>
      <c r="D2075" s="2"/>
      <c r="E2075" s="3"/>
      <c r="F2075" s="4"/>
      <c r="G2075" s="2"/>
      <c r="H2075" s="167"/>
      <c r="I2075" s="167"/>
      <c r="J2075" s="168"/>
      <c r="K2075" s="25"/>
    </row>
    <row r="2076" spans="1:11" s="102" customFormat="1">
      <c r="A2076" s="30"/>
      <c r="B2076" s="98"/>
      <c r="C2076" s="30"/>
      <c r="D2076" s="2"/>
      <c r="E2076" s="3"/>
      <c r="F2076" s="4"/>
      <c r="G2076" s="2"/>
      <c r="H2076" s="167"/>
      <c r="I2076" s="167"/>
      <c r="J2076" s="168"/>
      <c r="K2076" s="25"/>
    </row>
    <row r="2077" spans="1:11" s="102" customFormat="1">
      <c r="A2077" s="30"/>
      <c r="B2077" s="98"/>
      <c r="C2077" s="30"/>
      <c r="D2077" s="2"/>
      <c r="E2077" s="3"/>
      <c r="F2077" s="4"/>
      <c r="G2077" s="2"/>
      <c r="H2077" s="167"/>
      <c r="I2077" s="167"/>
      <c r="J2077" s="168"/>
      <c r="K2077" s="25"/>
    </row>
    <row r="2078" spans="1:11" s="102" customFormat="1">
      <c r="A2078" s="30"/>
      <c r="B2078" s="98"/>
      <c r="C2078" s="30"/>
      <c r="D2078" s="2"/>
      <c r="E2078" s="3"/>
      <c r="F2078" s="4"/>
      <c r="G2078" s="2"/>
      <c r="H2078" s="167"/>
      <c r="I2078" s="167"/>
      <c r="J2078" s="168"/>
      <c r="K2078" s="25"/>
    </row>
    <row r="2079" spans="1:11" s="102" customFormat="1">
      <c r="A2079" s="30"/>
      <c r="B2079" s="98"/>
      <c r="C2079" s="30"/>
      <c r="D2079" s="2"/>
      <c r="E2079" s="3"/>
      <c r="F2079" s="4"/>
      <c r="G2079" s="2"/>
      <c r="H2079" s="167"/>
      <c r="I2079" s="167"/>
      <c r="J2079" s="168"/>
      <c r="K2079" s="25"/>
    </row>
    <row r="2080" spans="1:11" s="102" customFormat="1">
      <c r="A2080" s="30"/>
      <c r="B2080" s="98"/>
      <c r="C2080" s="30"/>
      <c r="D2080" s="2"/>
      <c r="E2080" s="3"/>
      <c r="F2080" s="4"/>
      <c r="G2080" s="2"/>
      <c r="H2080" s="167"/>
      <c r="I2080" s="167"/>
      <c r="J2080" s="168"/>
      <c r="K2080" s="25"/>
    </row>
    <row r="2081" spans="1:11" s="102" customFormat="1">
      <c r="A2081" s="30"/>
      <c r="B2081" s="98"/>
      <c r="C2081" s="30"/>
      <c r="D2081" s="2"/>
      <c r="E2081" s="3"/>
      <c r="F2081" s="4"/>
      <c r="G2081" s="2"/>
      <c r="H2081" s="167"/>
      <c r="I2081" s="167"/>
      <c r="J2081" s="168"/>
      <c r="K2081" s="25"/>
    </row>
    <row r="2082" spans="1:11" s="102" customFormat="1">
      <c r="A2082" s="30"/>
      <c r="B2082" s="98"/>
      <c r="C2082" s="30"/>
      <c r="D2082" s="2"/>
      <c r="E2082" s="3"/>
      <c r="F2082" s="4"/>
      <c r="G2082" s="2"/>
      <c r="H2082" s="167"/>
      <c r="I2082" s="167"/>
      <c r="J2082" s="168"/>
      <c r="K2082" s="25"/>
    </row>
    <row r="2083" spans="1:11" s="102" customFormat="1">
      <c r="A2083" s="30"/>
      <c r="B2083" s="98"/>
      <c r="C2083" s="30"/>
      <c r="D2083" s="2"/>
      <c r="E2083" s="3"/>
      <c r="F2083" s="4"/>
      <c r="G2083" s="2"/>
      <c r="H2083" s="167"/>
      <c r="I2083" s="167"/>
      <c r="J2083" s="168"/>
      <c r="K2083" s="25"/>
    </row>
    <row r="2084" spans="1:11" s="102" customFormat="1">
      <c r="A2084" s="30"/>
      <c r="B2084" s="98"/>
      <c r="C2084" s="30"/>
      <c r="D2084" s="2"/>
      <c r="E2084" s="3"/>
      <c r="F2084" s="4"/>
      <c r="G2084" s="2"/>
      <c r="H2084" s="167"/>
      <c r="I2084" s="167"/>
      <c r="J2084" s="168"/>
      <c r="K2084" s="25"/>
    </row>
    <row r="2085" spans="1:11" s="102" customFormat="1">
      <c r="A2085" s="30"/>
      <c r="B2085" s="98"/>
      <c r="C2085" s="30"/>
      <c r="D2085" s="2"/>
      <c r="E2085" s="3"/>
      <c r="F2085" s="4"/>
      <c r="G2085" s="2"/>
      <c r="H2085" s="167"/>
      <c r="I2085" s="167"/>
      <c r="J2085" s="168"/>
      <c r="K2085" s="25"/>
    </row>
    <row r="2086" spans="1:11" s="102" customFormat="1">
      <c r="A2086" s="30"/>
      <c r="B2086" s="98"/>
      <c r="C2086" s="30"/>
      <c r="D2086" s="2"/>
      <c r="E2086" s="3"/>
      <c r="F2086" s="4"/>
      <c r="G2086" s="2"/>
      <c r="H2086" s="167"/>
      <c r="I2086" s="167"/>
      <c r="J2086" s="168"/>
      <c r="K2086" s="25"/>
    </row>
    <row r="2087" spans="1:11" s="102" customFormat="1">
      <c r="A2087" s="30"/>
      <c r="B2087" s="98"/>
      <c r="C2087" s="30"/>
      <c r="D2087" s="2"/>
      <c r="E2087" s="3"/>
      <c r="F2087" s="4"/>
      <c r="G2087" s="2"/>
      <c r="H2087" s="167"/>
      <c r="I2087" s="167"/>
      <c r="J2087" s="168"/>
      <c r="K2087" s="25"/>
    </row>
    <row r="2088" spans="1:11" s="102" customFormat="1">
      <c r="A2088" s="30"/>
      <c r="B2088" s="98"/>
      <c r="C2088" s="30"/>
      <c r="D2088" s="2"/>
      <c r="E2088" s="3"/>
      <c r="F2088" s="4"/>
      <c r="G2088" s="2"/>
      <c r="H2088" s="167"/>
      <c r="I2088" s="167"/>
      <c r="J2088" s="168"/>
      <c r="K2088" s="25"/>
    </row>
    <row r="2089" spans="1:11" s="102" customFormat="1">
      <c r="A2089" s="30"/>
      <c r="B2089" s="98"/>
      <c r="C2089" s="30"/>
      <c r="D2089" s="2"/>
      <c r="E2089" s="3"/>
      <c r="F2089" s="4"/>
      <c r="G2089" s="2"/>
      <c r="H2089" s="167"/>
      <c r="I2089" s="167"/>
      <c r="J2089" s="168"/>
      <c r="K2089" s="25"/>
    </row>
    <row r="2090" spans="1:11" s="102" customFormat="1">
      <c r="A2090" s="30"/>
      <c r="B2090" s="98"/>
      <c r="C2090" s="30"/>
      <c r="D2090" s="2"/>
      <c r="E2090" s="3"/>
      <c r="F2090" s="4"/>
      <c r="G2090" s="2"/>
      <c r="H2090" s="167"/>
      <c r="I2090" s="167"/>
      <c r="J2090" s="168"/>
      <c r="K2090" s="25"/>
    </row>
    <row r="2091" spans="1:11" s="102" customFormat="1">
      <c r="A2091" s="30"/>
      <c r="B2091" s="98"/>
      <c r="C2091" s="30"/>
      <c r="D2091" s="2"/>
      <c r="E2091" s="3"/>
      <c r="F2091" s="4"/>
      <c r="G2091" s="2"/>
      <c r="H2091" s="167"/>
      <c r="I2091" s="167"/>
      <c r="J2091" s="168"/>
      <c r="K2091" s="25"/>
    </row>
    <row r="2092" spans="1:11" s="102" customFormat="1">
      <c r="A2092" s="30"/>
      <c r="B2092" s="98"/>
      <c r="C2092" s="30"/>
      <c r="D2092" s="2"/>
      <c r="E2092" s="3"/>
      <c r="F2092" s="4"/>
      <c r="G2092" s="2"/>
      <c r="H2092" s="167"/>
      <c r="I2092" s="167"/>
      <c r="J2092" s="168"/>
      <c r="K2092" s="25"/>
    </row>
    <row r="2093" spans="1:11" s="102" customFormat="1">
      <c r="A2093" s="30"/>
      <c r="B2093" s="98"/>
      <c r="C2093" s="30"/>
      <c r="D2093" s="2"/>
      <c r="E2093" s="3"/>
      <c r="F2093" s="4"/>
      <c r="G2093" s="2"/>
      <c r="H2093" s="167"/>
      <c r="I2093" s="167"/>
      <c r="J2093" s="168"/>
      <c r="K2093" s="25"/>
    </row>
    <row r="2094" spans="1:11" s="102" customFormat="1">
      <c r="A2094" s="30"/>
      <c r="B2094" s="98"/>
      <c r="C2094" s="30"/>
      <c r="D2094" s="2"/>
      <c r="E2094" s="3"/>
      <c r="F2094" s="4"/>
      <c r="G2094" s="2"/>
      <c r="H2094" s="167"/>
      <c r="I2094" s="167"/>
      <c r="J2094" s="168"/>
      <c r="K2094" s="25"/>
    </row>
    <row r="2095" spans="1:11" s="102" customFormat="1">
      <c r="A2095" s="30"/>
      <c r="B2095" s="98"/>
      <c r="C2095" s="30"/>
      <c r="D2095" s="2"/>
      <c r="E2095" s="3"/>
      <c r="F2095" s="4"/>
      <c r="G2095" s="2"/>
      <c r="H2095" s="167"/>
      <c r="I2095" s="167"/>
      <c r="J2095" s="168"/>
      <c r="K2095" s="25"/>
    </row>
    <row r="2096" spans="1:11" s="102" customFormat="1">
      <c r="A2096" s="30"/>
      <c r="B2096" s="98"/>
      <c r="C2096" s="30"/>
      <c r="D2096" s="2"/>
      <c r="E2096" s="3"/>
      <c r="F2096" s="4"/>
      <c r="G2096" s="2"/>
      <c r="H2096" s="167"/>
      <c r="I2096" s="167"/>
      <c r="J2096" s="168"/>
      <c r="K2096" s="25"/>
    </row>
    <row r="2097" spans="1:11" s="102" customFormat="1">
      <c r="A2097" s="30"/>
      <c r="B2097" s="98"/>
      <c r="C2097" s="30"/>
      <c r="D2097" s="2"/>
      <c r="E2097" s="3"/>
      <c r="F2097" s="4"/>
      <c r="G2097" s="2"/>
      <c r="H2097" s="167"/>
      <c r="I2097" s="167"/>
      <c r="J2097" s="168"/>
      <c r="K2097" s="25"/>
    </row>
    <row r="2098" spans="1:11" s="102" customFormat="1">
      <c r="A2098" s="30"/>
      <c r="B2098" s="98"/>
      <c r="C2098" s="30"/>
      <c r="D2098" s="2"/>
      <c r="E2098" s="3"/>
      <c r="F2098" s="4"/>
      <c r="G2098" s="2"/>
      <c r="H2098" s="167"/>
      <c r="I2098" s="167"/>
      <c r="J2098" s="168"/>
      <c r="K2098" s="25"/>
    </row>
    <row r="2099" spans="1:11" s="102" customFormat="1">
      <c r="A2099" s="30"/>
      <c r="B2099" s="98"/>
      <c r="C2099" s="30"/>
      <c r="D2099" s="2"/>
      <c r="E2099" s="3"/>
      <c r="F2099" s="4"/>
      <c r="G2099" s="2"/>
      <c r="H2099" s="167"/>
      <c r="I2099" s="167"/>
      <c r="J2099" s="168"/>
      <c r="K2099" s="25"/>
    </row>
    <row r="2100" spans="1:11" s="102" customFormat="1">
      <c r="A2100" s="30"/>
      <c r="B2100" s="98"/>
      <c r="C2100" s="30"/>
      <c r="D2100" s="2"/>
      <c r="E2100" s="3"/>
      <c r="F2100" s="4"/>
      <c r="G2100" s="2"/>
      <c r="H2100" s="167"/>
      <c r="I2100" s="167"/>
      <c r="J2100" s="168"/>
      <c r="K2100" s="25"/>
    </row>
    <row r="2101" spans="1:11" s="102" customFormat="1">
      <c r="A2101" s="30"/>
      <c r="B2101" s="98"/>
      <c r="C2101" s="30"/>
      <c r="D2101" s="2"/>
      <c r="E2101" s="3"/>
      <c r="F2101" s="4"/>
      <c r="G2101" s="2"/>
      <c r="H2101" s="167"/>
      <c r="I2101" s="167"/>
      <c r="J2101" s="168"/>
      <c r="K2101" s="25"/>
    </row>
    <row r="2102" spans="1:11" s="102" customFormat="1">
      <c r="A2102" s="30"/>
      <c r="B2102" s="98"/>
      <c r="C2102" s="30"/>
      <c r="D2102" s="2"/>
      <c r="E2102" s="3"/>
      <c r="F2102" s="4"/>
      <c r="G2102" s="2"/>
      <c r="H2102" s="167"/>
      <c r="I2102" s="167"/>
      <c r="J2102" s="168"/>
      <c r="K2102" s="25"/>
    </row>
    <row r="2103" spans="1:11" s="102" customFormat="1">
      <c r="A2103" s="30"/>
      <c r="B2103" s="98"/>
      <c r="C2103" s="30"/>
      <c r="D2103" s="2"/>
      <c r="E2103" s="3"/>
      <c r="F2103" s="4"/>
      <c r="G2103" s="2"/>
      <c r="H2103" s="167"/>
      <c r="I2103" s="167"/>
      <c r="J2103" s="168"/>
      <c r="K2103" s="25"/>
    </row>
    <row r="2104" spans="1:11" s="102" customFormat="1">
      <c r="A2104" s="30"/>
      <c r="B2104" s="98"/>
      <c r="C2104" s="30"/>
      <c r="D2104" s="2"/>
      <c r="E2104" s="3"/>
      <c r="F2104" s="4"/>
      <c r="G2104" s="2"/>
      <c r="H2104" s="167"/>
      <c r="I2104" s="167"/>
      <c r="J2104" s="168"/>
      <c r="K2104" s="25"/>
    </row>
    <row r="2105" spans="1:11" s="102" customFormat="1">
      <c r="A2105" s="30"/>
      <c r="B2105" s="98"/>
      <c r="C2105" s="30"/>
      <c r="D2105" s="2"/>
      <c r="E2105" s="3"/>
      <c r="F2105" s="4"/>
      <c r="G2105" s="2"/>
      <c r="H2105" s="167"/>
      <c r="I2105" s="167"/>
      <c r="J2105" s="168"/>
      <c r="K2105" s="25"/>
    </row>
    <row r="2106" spans="1:11" s="102" customFormat="1">
      <c r="A2106" s="30"/>
      <c r="B2106" s="98"/>
      <c r="C2106" s="30"/>
      <c r="D2106" s="2"/>
      <c r="E2106" s="3"/>
      <c r="F2106" s="4"/>
      <c r="G2106" s="2"/>
      <c r="H2106" s="167"/>
      <c r="I2106" s="167"/>
      <c r="J2106" s="168"/>
      <c r="K2106" s="25"/>
    </row>
    <row r="2107" spans="1:11" s="102" customFormat="1">
      <c r="A2107" s="30"/>
      <c r="B2107" s="98"/>
      <c r="C2107" s="30"/>
      <c r="D2107" s="2"/>
      <c r="E2107" s="3"/>
      <c r="F2107" s="4"/>
      <c r="G2107" s="2"/>
      <c r="H2107" s="167"/>
      <c r="I2107" s="167"/>
      <c r="J2107" s="168"/>
      <c r="K2107" s="25"/>
    </row>
    <row r="2108" spans="1:11" s="102" customFormat="1">
      <c r="A2108" s="30"/>
      <c r="B2108" s="98"/>
      <c r="C2108" s="30"/>
      <c r="D2108" s="2"/>
      <c r="E2108" s="3"/>
      <c r="F2108" s="4"/>
      <c r="G2108" s="2"/>
      <c r="H2108" s="167"/>
      <c r="I2108" s="167"/>
      <c r="J2108" s="168"/>
      <c r="K2108" s="25"/>
    </row>
    <row r="2109" spans="1:11" s="102" customFormat="1">
      <c r="A2109" s="30"/>
      <c r="B2109" s="98"/>
      <c r="C2109" s="30"/>
      <c r="D2109" s="2"/>
      <c r="E2109" s="3"/>
      <c r="F2109" s="4"/>
      <c r="G2109" s="2"/>
      <c r="H2109" s="167"/>
      <c r="I2109" s="167"/>
      <c r="J2109" s="168"/>
      <c r="K2109" s="25"/>
    </row>
    <row r="2110" spans="1:11" s="102" customFormat="1">
      <c r="A2110" s="30"/>
      <c r="B2110" s="98"/>
      <c r="C2110" s="30"/>
      <c r="D2110" s="2"/>
      <c r="E2110" s="3"/>
      <c r="F2110" s="4"/>
      <c r="G2110" s="2"/>
      <c r="H2110" s="167"/>
      <c r="I2110" s="167"/>
      <c r="J2110" s="168"/>
      <c r="K2110" s="25"/>
    </row>
    <row r="2111" spans="1:11" s="102" customFormat="1">
      <c r="A2111" s="30"/>
      <c r="B2111" s="98"/>
      <c r="C2111" s="30"/>
      <c r="D2111" s="2"/>
      <c r="E2111" s="3"/>
      <c r="F2111" s="4"/>
      <c r="G2111" s="2"/>
      <c r="H2111" s="167"/>
      <c r="I2111" s="167"/>
      <c r="J2111" s="168"/>
      <c r="K2111" s="25"/>
    </row>
    <row r="2112" spans="1:11" s="102" customFormat="1">
      <c r="A2112" s="30"/>
      <c r="B2112" s="98"/>
      <c r="C2112" s="30"/>
      <c r="D2112" s="2"/>
      <c r="E2112" s="3"/>
      <c r="F2112" s="4"/>
      <c r="G2112" s="2"/>
      <c r="H2112" s="167"/>
      <c r="I2112" s="167"/>
      <c r="J2112" s="168"/>
      <c r="K2112" s="25"/>
    </row>
    <row r="2113" spans="1:11" s="102" customFormat="1">
      <c r="A2113" s="30"/>
      <c r="B2113" s="98"/>
      <c r="C2113" s="30"/>
      <c r="D2113" s="2"/>
      <c r="E2113" s="3"/>
      <c r="F2113" s="4"/>
      <c r="G2113" s="2"/>
      <c r="H2113" s="167"/>
      <c r="I2113" s="167"/>
      <c r="J2113" s="168"/>
      <c r="K2113" s="25"/>
    </row>
    <row r="2114" spans="1:11" s="102" customFormat="1">
      <c r="A2114" s="30"/>
      <c r="B2114" s="98"/>
      <c r="C2114" s="30"/>
      <c r="D2114" s="2"/>
      <c r="E2114" s="3"/>
      <c r="F2114" s="4"/>
      <c r="G2114" s="2"/>
      <c r="H2114" s="167"/>
      <c r="I2114" s="167"/>
      <c r="J2114" s="168"/>
      <c r="K2114" s="25"/>
    </row>
    <row r="2115" spans="1:11" s="102" customFormat="1">
      <c r="A2115" s="30"/>
      <c r="B2115" s="98"/>
      <c r="C2115" s="30"/>
      <c r="D2115" s="2"/>
      <c r="E2115" s="3"/>
      <c r="F2115" s="4"/>
      <c r="G2115" s="2"/>
      <c r="H2115" s="167"/>
      <c r="I2115" s="167"/>
      <c r="J2115" s="168"/>
      <c r="K2115" s="25"/>
    </row>
    <row r="2116" spans="1:11" s="102" customFormat="1">
      <c r="A2116" s="30"/>
      <c r="B2116" s="98"/>
      <c r="C2116" s="30"/>
      <c r="D2116" s="2"/>
      <c r="E2116" s="3"/>
      <c r="F2116" s="4"/>
      <c r="G2116" s="2"/>
      <c r="H2116" s="167"/>
      <c r="I2116" s="167"/>
      <c r="J2116" s="168"/>
      <c r="K2116" s="25"/>
    </row>
    <row r="2117" spans="1:11" s="102" customFormat="1">
      <c r="A2117" s="30"/>
      <c r="B2117" s="98"/>
      <c r="C2117" s="30"/>
      <c r="D2117" s="2"/>
      <c r="E2117" s="3"/>
      <c r="F2117" s="4"/>
      <c r="G2117" s="2"/>
      <c r="H2117" s="167"/>
      <c r="I2117" s="167"/>
      <c r="J2117" s="168"/>
      <c r="K2117" s="25"/>
    </row>
    <row r="2118" spans="1:11" s="102" customFormat="1">
      <c r="A2118" s="30"/>
      <c r="B2118" s="98"/>
      <c r="C2118" s="30"/>
      <c r="D2118" s="2"/>
      <c r="E2118" s="3"/>
      <c r="F2118" s="4"/>
      <c r="G2118" s="2"/>
      <c r="H2118" s="167"/>
      <c r="I2118" s="167"/>
      <c r="J2118" s="168"/>
      <c r="K2118" s="25"/>
    </row>
    <row r="2119" spans="1:11" s="102" customFormat="1">
      <c r="A2119" s="30"/>
      <c r="B2119" s="98"/>
      <c r="C2119" s="30"/>
      <c r="D2119" s="2"/>
      <c r="E2119" s="3"/>
      <c r="F2119" s="4"/>
      <c r="G2119" s="2"/>
      <c r="H2119" s="167"/>
      <c r="I2119" s="167"/>
      <c r="J2119" s="168"/>
      <c r="K2119" s="25"/>
    </row>
    <row r="2120" spans="1:11" s="102" customFormat="1">
      <c r="A2120" s="30"/>
      <c r="B2120" s="98"/>
      <c r="C2120" s="30"/>
      <c r="D2120" s="2"/>
      <c r="E2120" s="3"/>
      <c r="F2120" s="4"/>
      <c r="G2120" s="2"/>
      <c r="H2120" s="167"/>
      <c r="I2120" s="167"/>
      <c r="J2120" s="168"/>
      <c r="K2120" s="25"/>
    </row>
    <row r="2121" spans="1:11" s="102" customFormat="1">
      <c r="A2121" s="30"/>
      <c r="B2121" s="98"/>
      <c r="C2121" s="30"/>
      <c r="D2121" s="2"/>
      <c r="E2121" s="3"/>
      <c r="F2121" s="4"/>
      <c r="G2121" s="2"/>
      <c r="H2121" s="167"/>
      <c r="I2121" s="167"/>
      <c r="J2121" s="168"/>
      <c r="K2121" s="25"/>
    </row>
    <row r="2122" spans="1:11" s="102" customFormat="1">
      <c r="A2122" s="30"/>
      <c r="B2122" s="98"/>
      <c r="C2122" s="30"/>
      <c r="D2122" s="2"/>
      <c r="E2122" s="3"/>
      <c r="F2122" s="4"/>
      <c r="G2122" s="2"/>
      <c r="H2122" s="167"/>
      <c r="I2122" s="167"/>
      <c r="J2122" s="168"/>
      <c r="K2122" s="25"/>
    </row>
    <row r="2123" spans="1:11" s="102" customFormat="1">
      <c r="A2123" s="30"/>
      <c r="B2123" s="98"/>
      <c r="C2123" s="30"/>
      <c r="D2123" s="2"/>
      <c r="E2123" s="3"/>
      <c r="F2123" s="4"/>
      <c r="G2123" s="2"/>
      <c r="H2123" s="167"/>
      <c r="I2123" s="167"/>
      <c r="J2123" s="168"/>
      <c r="K2123" s="25"/>
    </row>
    <row r="2124" spans="1:11" s="102" customFormat="1">
      <c r="A2124" s="30"/>
      <c r="B2124" s="98"/>
      <c r="C2124" s="30"/>
      <c r="D2124" s="2"/>
      <c r="E2124" s="3"/>
      <c r="F2124" s="4"/>
      <c r="G2124" s="2"/>
      <c r="H2124" s="167"/>
      <c r="I2124" s="167"/>
      <c r="J2124" s="168"/>
      <c r="K2124" s="25"/>
    </row>
    <row r="2125" spans="1:11" s="102" customFormat="1">
      <c r="A2125" s="30"/>
      <c r="B2125" s="98"/>
      <c r="C2125" s="30"/>
      <c r="D2125" s="2"/>
      <c r="E2125" s="3"/>
      <c r="F2125" s="4"/>
      <c r="G2125" s="2"/>
      <c r="H2125" s="167"/>
      <c r="I2125" s="167"/>
      <c r="J2125" s="168"/>
      <c r="K2125" s="25"/>
    </row>
    <row r="2126" spans="1:11" s="102" customFormat="1">
      <c r="A2126" s="30"/>
      <c r="B2126" s="98"/>
      <c r="C2126" s="30"/>
      <c r="D2126" s="2"/>
      <c r="E2126" s="3"/>
      <c r="F2126" s="4"/>
      <c r="G2126" s="2"/>
      <c r="H2126" s="167"/>
      <c r="I2126" s="167"/>
      <c r="J2126" s="168"/>
      <c r="K2126" s="25"/>
    </row>
    <row r="2127" spans="1:11" s="102" customFormat="1">
      <c r="A2127" s="30"/>
      <c r="B2127" s="98"/>
      <c r="C2127" s="30"/>
      <c r="D2127" s="2"/>
      <c r="E2127" s="3"/>
      <c r="F2127" s="4"/>
      <c r="G2127" s="2"/>
      <c r="H2127" s="167"/>
      <c r="I2127" s="167"/>
      <c r="J2127" s="168"/>
      <c r="K2127" s="25"/>
    </row>
    <row r="2128" spans="1:11" s="102" customFormat="1">
      <c r="A2128" s="30"/>
      <c r="B2128" s="98"/>
      <c r="C2128" s="30"/>
      <c r="D2128" s="2"/>
      <c r="E2128" s="3"/>
      <c r="F2128" s="4"/>
      <c r="G2128" s="2"/>
      <c r="H2128" s="167"/>
      <c r="I2128" s="167"/>
      <c r="J2128" s="168"/>
      <c r="K2128" s="25"/>
    </row>
    <row r="2129" spans="1:11" s="102" customFormat="1">
      <c r="A2129" s="30"/>
      <c r="B2129" s="98"/>
      <c r="C2129" s="30"/>
      <c r="D2129" s="2"/>
      <c r="E2129" s="3"/>
      <c r="F2129" s="4"/>
      <c r="G2129" s="2"/>
      <c r="H2129" s="167"/>
      <c r="I2129" s="167"/>
      <c r="J2129" s="168"/>
      <c r="K2129" s="25"/>
    </row>
    <row r="2130" spans="1:11" s="102" customFormat="1">
      <c r="A2130" s="30"/>
      <c r="B2130" s="98"/>
      <c r="C2130" s="30"/>
      <c r="D2130" s="2"/>
      <c r="E2130" s="3"/>
      <c r="F2130" s="4"/>
      <c r="G2130" s="2"/>
      <c r="H2130" s="167"/>
      <c r="I2130" s="167"/>
      <c r="J2130" s="168"/>
      <c r="K2130" s="25"/>
    </row>
    <row r="2131" spans="1:11" s="102" customFormat="1">
      <c r="A2131" s="30"/>
      <c r="B2131" s="98"/>
      <c r="C2131" s="30"/>
      <c r="D2131" s="2"/>
      <c r="E2131" s="3"/>
      <c r="F2131" s="4"/>
      <c r="G2131" s="2"/>
      <c r="H2131" s="167"/>
      <c r="I2131" s="167"/>
      <c r="J2131" s="168"/>
      <c r="K2131" s="25"/>
    </row>
    <row r="2132" spans="1:11" s="102" customFormat="1">
      <c r="A2132" s="30"/>
      <c r="B2132" s="98"/>
      <c r="C2132" s="30"/>
      <c r="D2132" s="2"/>
      <c r="E2132" s="3"/>
      <c r="F2132" s="4"/>
      <c r="G2132" s="2"/>
      <c r="H2132" s="167"/>
      <c r="I2132" s="167"/>
      <c r="J2132" s="168"/>
      <c r="K2132" s="25"/>
    </row>
    <row r="2133" spans="1:11" s="102" customFormat="1">
      <c r="A2133" s="30"/>
      <c r="B2133" s="98"/>
      <c r="C2133" s="30"/>
      <c r="D2133" s="2"/>
      <c r="E2133" s="3"/>
      <c r="F2133" s="4"/>
      <c r="G2133" s="2"/>
      <c r="H2133" s="167"/>
      <c r="I2133" s="167"/>
      <c r="J2133" s="168"/>
      <c r="K2133" s="25"/>
    </row>
    <row r="2134" spans="1:11" s="102" customFormat="1">
      <c r="A2134" s="30"/>
      <c r="B2134" s="98"/>
      <c r="C2134" s="30"/>
      <c r="D2134" s="2"/>
      <c r="E2134" s="3"/>
      <c r="F2134" s="4"/>
      <c r="G2134" s="2"/>
      <c r="H2134" s="167"/>
      <c r="I2134" s="167"/>
      <c r="J2134" s="168"/>
      <c r="K2134" s="25"/>
    </row>
    <row r="2135" spans="1:11" s="102" customFormat="1">
      <c r="A2135" s="30"/>
      <c r="B2135" s="98"/>
      <c r="C2135" s="30"/>
      <c r="D2135" s="2"/>
      <c r="E2135" s="3"/>
      <c r="F2135" s="4"/>
      <c r="G2135" s="2"/>
      <c r="H2135" s="167"/>
      <c r="I2135" s="167"/>
      <c r="J2135" s="168"/>
      <c r="K2135" s="25"/>
    </row>
    <row r="2136" spans="1:11" s="102" customFormat="1">
      <c r="A2136" s="30"/>
      <c r="B2136" s="98"/>
      <c r="C2136" s="30"/>
      <c r="D2136" s="2"/>
      <c r="E2136" s="3"/>
      <c r="F2136" s="4"/>
      <c r="G2136" s="2"/>
      <c r="H2136" s="167"/>
      <c r="I2136" s="167"/>
      <c r="J2136" s="168"/>
      <c r="K2136" s="25"/>
    </row>
    <row r="2137" spans="1:11" s="102" customFormat="1">
      <c r="A2137" s="30"/>
      <c r="B2137" s="98"/>
      <c r="C2137" s="30"/>
      <c r="D2137" s="2"/>
      <c r="E2137" s="3"/>
      <c r="F2137" s="4"/>
      <c r="G2137" s="2"/>
      <c r="H2137" s="167"/>
      <c r="I2137" s="167"/>
      <c r="J2137" s="168"/>
      <c r="K2137" s="25"/>
    </row>
    <row r="2138" spans="1:11" s="102" customFormat="1">
      <c r="A2138" s="30"/>
      <c r="B2138" s="98"/>
      <c r="C2138" s="30"/>
      <c r="D2138" s="2"/>
      <c r="E2138" s="3"/>
      <c r="F2138" s="4"/>
      <c r="G2138" s="2"/>
      <c r="H2138" s="167"/>
      <c r="I2138" s="167"/>
      <c r="J2138" s="168"/>
      <c r="K2138" s="25"/>
    </row>
    <row r="2139" spans="1:11" s="102" customFormat="1">
      <c r="A2139" s="30"/>
      <c r="B2139" s="98"/>
      <c r="C2139" s="30"/>
      <c r="D2139" s="2"/>
      <c r="E2139" s="3"/>
      <c r="F2139" s="4"/>
      <c r="G2139" s="2"/>
      <c r="H2139" s="167"/>
      <c r="I2139" s="167"/>
      <c r="J2139" s="168"/>
      <c r="K2139" s="25"/>
    </row>
    <row r="2140" spans="1:11" s="102" customFormat="1">
      <c r="A2140" s="30"/>
      <c r="B2140" s="98"/>
      <c r="C2140" s="30"/>
      <c r="D2140" s="2"/>
      <c r="E2140" s="3"/>
      <c r="F2140" s="4"/>
      <c r="G2140" s="2"/>
      <c r="H2140" s="167"/>
      <c r="I2140" s="167"/>
      <c r="J2140" s="168"/>
      <c r="K2140" s="25"/>
    </row>
    <row r="2141" spans="1:11" s="102" customFormat="1">
      <c r="A2141" s="30"/>
      <c r="B2141" s="98"/>
      <c r="C2141" s="30"/>
      <c r="D2141" s="2"/>
      <c r="E2141" s="3"/>
      <c r="F2141" s="4"/>
      <c r="G2141" s="2"/>
      <c r="H2141" s="167"/>
      <c r="I2141" s="167"/>
      <c r="J2141" s="168"/>
      <c r="K2141" s="25"/>
    </row>
    <row r="2142" spans="1:11" s="102" customFormat="1">
      <c r="A2142" s="30"/>
      <c r="B2142" s="98"/>
      <c r="C2142" s="30"/>
      <c r="D2142" s="2"/>
      <c r="E2142" s="3"/>
      <c r="F2142" s="4"/>
      <c r="G2142" s="2"/>
      <c r="H2142" s="167"/>
      <c r="I2142" s="167"/>
      <c r="J2142" s="168"/>
      <c r="K2142" s="25"/>
    </row>
    <row r="2143" spans="1:11" s="102" customFormat="1">
      <c r="A2143" s="30"/>
      <c r="B2143" s="98"/>
      <c r="C2143" s="30"/>
      <c r="D2143" s="2"/>
      <c r="E2143" s="3"/>
      <c r="F2143" s="4"/>
      <c r="G2143" s="2"/>
      <c r="H2143" s="167"/>
      <c r="I2143" s="167"/>
      <c r="J2143" s="168"/>
      <c r="K2143" s="25"/>
    </row>
    <row r="2144" spans="1:11" s="102" customFormat="1">
      <c r="A2144" s="30"/>
      <c r="B2144" s="98"/>
      <c r="C2144" s="30"/>
      <c r="D2144" s="2"/>
      <c r="E2144" s="3"/>
      <c r="F2144" s="4"/>
      <c r="G2144" s="2"/>
      <c r="H2144" s="167"/>
      <c r="I2144" s="167"/>
      <c r="J2144" s="168"/>
      <c r="K2144" s="25"/>
    </row>
    <row r="2145" spans="1:11" s="102" customFormat="1">
      <c r="A2145" s="30"/>
      <c r="B2145" s="98"/>
      <c r="C2145" s="30"/>
      <c r="D2145" s="2"/>
      <c r="E2145" s="3"/>
      <c r="F2145" s="4"/>
      <c r="G2145" s="2"/>
      <c r="H2145" s="167"/>
      <c r="I2145" s="167"/>
      <c r="J2145" s="168"/>
      <c r="K2145" s="25"/>
    </row>
    <row r="2146" spans="1:11" s="102" customFormat="1">
      <c r="A2146" s="30"/>
      <c r="B2146" s="98"/>
      <c r="C2146" s="30"/>
      <c r="D2146" s="2"/>
      <c r="E2146" s="3"/>
      <c r="F2146" s="4"/>
      <c r="G2146" s="2"/>
      <c r="H2146" s="167"/>
      <c r="I2146" s="167"/>
      <c r="J2146" s="168"/>
      <c r="K2146" s="25"/>
    </row>
    <row r="2147" spans="1:11" s="102" customFormat="1">
      <c r="A2147" s="30"/>
      <c r="B2147" s="98"/>
      <c r="C2147" s="30"/>
      <c r="D2147" s="2"/>
      <c r="E2147" s="3"/>
      <c r="F2147" s="4"/>
      <c r="G2147" s="2"/>
      <c r="H2147" s="167"/>
      <c r="I2147" s="167"/>
      <c r="J2147" s="168"/>
      <c r="K2147" s="25"/>
    </row>
    <row r="2148" spans="1:11" s="102" customFormat="1">
      <c r="A2148" s="30"/>
      <c r="B2148" s="98"/>
      <c r="C2148" s="30"/>
      <c r="D2148" s="2"/>
      <c r="E2148" s="3"/>
      <c r="F2148" s="4"/>
      <c r="G2148" s="2"/>
      <c r="H2148" s="167"/>
      <c r="I2148" s="167"/>
      <c r="J2148" s="168"/>
      <c r="K2148" s="25"/>
    </row>
    <row r="2149" spans="1:11" s="102" customFormat="1">
      <c r="A2149" s="30"/>
      <c r="B2149" s="98"/>
      <c r="C2149" s="30"/>
      <c r="D2149" s="2"/>
      <c r="E2149" s="3"/>
      <c r="F2149" s="4"/>
      <c r="G2149" s="2"/>
      <c r="H2149" s="167"/>
      <c r="I2149" s="167"/>
      <c r="J2149" s="168"/>
      <c r="K2149" s="25"/>
    </row>
    <row r="2150" spans="1:11" s="102" customFormat="1">
      <c r="A2150" s="30"/>
      <c r="B2150" s="98"/>
      <c r="C2150" s="30"/>
      <c r="D2150" s="2"/>
      <c r="E2150" s="3"/>
      <c r="F2150" s="4"/>
      <c r="G2150" s="2"/>
      <c r="H2150" s="167"/>
      <c r="I2150" s="167"/>
      <c r="J2150" s="168"/>
      <c r="K2150" s="25"/>
    </row>
    <row r="2151" spans="1:11" s="102" customFormat="1">
      <c r="A2151" s="30"/>
      <c r="B2151" s="98"/>
      <c r="C2151" s="30"/>
      <c r="D2151" s="2"/>
      <c r="E2151" s="3"/>
      <c r="F2151" s="4"/>
      <c r="G2151" s="2"/>
      <c r="H2151" s="167"/>
      <c r="I2151" s="167"/>
      <c r="J2151" s="168"/>
      <c r="K2151" s="25"/>
    </row>
    <row r="2152" spans="1:11" s="102" customFormat="1">
      <c r="A2152" s="30"/>
      <c r="B2152" s="98"/>
      <c r="C2152" s="30"/>
      <c r="D2152" s="2"/>
      <c r="E2152" s="3"/>
      <c r="F2152" s="4"/>
      <c r="G2152" s="2"/>
      <c r="H2152" s="167"/>
      <c r="I2152" s="167"/>
      <c r="J2152" s="168"/>
      <c r="K2152" s="25"/>
    </row>
    <row r="2153" spans="1:11" s="102" customFormat="1">
      <c r="A2153" s="30"/>
      <c r="B2153" s="98"/>
      <c r="C2153" s="30"/>
      <c r="D2153" s="2"/>
      <c r="E2153" s="3"/>
      <c r="F2153" s="4"/>
      <c r="G2153" s="2"/>
      <c r="H2153" s="167"/>
      <c r="I2153" s="167"/>
      <c r="J2153" s="168"/>
      <c r="K2153" s="25"/>
    </row>
    <row r="2154" spans="1:11" s="102" customFormat="1">
      <c r="A2154" s="30"/>
      <c r="B2154" s="98"/>
      <c r="C2154" s="30"/>
      <c r="D2154" s="2"/>
      <c r="E2154" s="3"/>
      <c r="F2154" s="4"/>
      <c r="G2154" s="2"/>
      <c r="H2154" s="167"/>
      <c r="I2154" s="167"/>
      <c r="J2154" s="168"/>
      <c r="K2154" s="25"/>
    </row>
    <row r="2155" spans="1:11" s="102" customFormat="1">
      <c r="A2155" s="30"/>
      <c r="B2155" s="98"/>
      <c r="C2155" s="30"/>
      <c r="D2155" s="2"/>
      <c r="E2155" s="3"/>
      <c r="F2155" s="4"/>
      <c r="G2155" s="2"/>
      <c r="H2155" s="167"/>
      <c r="I2155" s="167"/>
      <c r="J2155" s="168"/>
      <c r="K2155" s="25"/>
    </row>
    <row r="2156" spans="1:11" s="102" customFormat="1">
      <c r="A2156" s="30"/>
      <c r="B2156" s="98"/>
      <c r="C2156" s="30"/>
      <c r="D2156" s="2"/>
      <c r="E2156" s="3"/>
      <c r="F2156" s="4"/>
      <c r="G2156" s="2"/>
      <c r="H2156" s="167"/>
      <c r="I2156" s="167"/>
      <c r="J2156" s="168"/>
      <c r="K2156" s="25"/>
    </row>
    <row r="2157" spans="1:11" s="102" customFormat="1">
      <c r="A2157" s="30"/>
      <c r="B2157" s="98"/>
      <c r="C2157" s="30"/>
      <c r="D2157" s="2"/>
      <c r="E2157" s="3"/>
      <c r="F2157" s="4"/>
      <c r="G2157" s="2"/>
      <c r="H2157" s="167"/>
      <c r="I2157" s="167"/>
      <c r="J2157" s="168"/>
      <c r="K2157" s="25"/>
    </row>
    <row r="2158" spans="1:11" s="102" customFormat="1">
      <c r="A2158" s="30"/>
      <c r="B2158" s="98"/>
      <c r="C2158" s="30"/>
      <c r="D2158" s="2"/>
      <c r="E2158" s="3"/>
      <c r="F2158" s="4"/>
      <c r="G2158" s="2"/>
      <c r="H2158" s="167"/>
      <c r="I2158" s="167"/>
      <c r="J2158" s="168"/>
      <c r="K2158" s="25"/>
    </row>
    <row r="2159" spans="1:11" s="102" customFormat="1">
      <c r="A2159" s="30"/>
      <c r="B2159" s="98"/>
      <c r="C2159" s="30"/>
      <c r="D2159" s="2"/>
      <c r="E2159" s="3"/>
      <c r="F2159" s="4"/>
      <c r="G2159" s="2"/>
      <c r="H2159" s="167"/>
      <c r="I2159" s="167"/>
      <c r="J2159" s="168"/>
      <c r="K2159" s="25"/>
    </row>
    <row r="2160" spans="1:11" s="102" customFormat="1">
      <c r="A2160" s="30"/>
      <c r="B2160" s="98"/>
      <c r="C2160" s="30"/>
      <c r="D2160" s="2"/>
      <c r="E2160" s="3"/>
      <c r="F2160" s="4"/>
      <c r="G2160" s="2"/>
      <c r="H2160" s="167"/>
      <c r="I2160" s="167"/>
      <c r="J2160" s="168"/>
      <c r="K2160" s="25"/>
    </row>
    <row r="2161" spans="1:11" s="102" customFormat="1">
      <c r="A2161" s="30"/>
      <c r="B2161" s="98"/>
      <c r="C2161" s="30"/>
      <c r="D2161" s="2"/>
      <c r="E2161" s="3"/>
      <c r="F2161" s="4"/>
      <c r="G2161" s="2"/>
      <c r="H2161" s="167"/>
      <c r="I2161" s="167"/>
      <c r="J2161" s="168"/>
      <c r="K2161" s="25"/>
    </row>
    <row r="2162" spans="1:11" s="102" customFormat="1">
      <c r="A2162" s="30"/>
      <c r="B2162" s="98"/>
      <c r="C2162" s="30"/>
      <c r="D2162" s="2"/>
      <c r="E2162" s="3"/>
      <c r="F2162" s="4"/>
      <c r="G2162" s="2"/>
      <c r="H2162" s="167"/>
      <c r="I2162" s="167"/>
      <c r="J2162" s="168"/>
      <c r="K2162" s="25"/>
    </row>
    <row r="2163" spans="1:11" s="102" customFormat="1">
      <c r="A2163" s="30"/>
      <c r="B2163" s="98"/>
      <c r="C2163" s="30"/>
      <c r="D2163" s="2"/>
      <c r="E2163" s="3"/>
      <c r="F2163" s="4"/>
      <c r="G2163" s="2"/>
      <c r="H2163" s="167"/>
      <c r="I2163" s="167"/>
      <c r="J2163" s="168"/>
      <c r="K2163" s="25"/>
    </row>
    <row r="2164" spans="1:11" s="102" customFormat="1">
      <c r="A2164" s="30"/>
      <c r="B2164" s="98"/>
      <c r="C2164" s="30"/>
      <c r="D2164" s="2"/>
      <c r="E2164" s="3"/>
      <c r="F2164" s="4"/>
      <c r="G2164" s="2"/>
      <c r="H2164" s="167"/>
      <c r="I2164" s="167"/>
      <c r="J2164" s="168"/>
      <c r="K2164" s="25"/>
    </row>
    <row r="2165" spans="1:11" s="102" customFormat="1">
      <c r="A2165" s="30"/>
      <c r="B2165" s="98"/>
      <c r="C2165" s="30"/>
      <c r="D2165" s="2"/>
      <c r="E2165" s="3"/>
      <c r="F2165" s="4"/>
      <c r="G2165" s="2"/>
      <c r="H2165" s="167"/>
      <c r="I2165" s="167"/>
      <c r="J2165" s="168"/>
      <c r="K2165" s="25"/>
    </row>
    <row r="2166" spans="1:11" s="102" customFormat="1">
      <c r="A2166" s="30"/>
      <c r="B2166" s="98"/>
      <c r="C2166" s="30"/>
      <c r="D2166" s="2"/>
      <c r="E2166" s="3"/>
      <c r="F2166" s="4"/>
      <c r="G2166" s="2"/>
      <c r="H2166" s="167"/>
      <c r="I2166" s="167"/>
      <c r="J2166" s="168"/>
      <c r="K2166" s="25"/>
    </row>
    <row r="2167" spans="1:11" s="102" customFormat="1">
      <c r="A2167" s="30"/>
      <c r="B2167" s="98"/>
      <c r="C2167" s="30"/>
      <c r="D2167" s="2"/>
      <c r="E2167" s="3"/>
      <c r="F2167" s="4"/>
      <c r="G2167" s="2"/>
      <c r="H2167" s="167"/>
      <c r="I2167" s="167"/>
      <c r="J2167" s="168"/>
      <c r="K2167" s="25"/>
    </row>
    <row r="2168" spans="1:11" s="102" customFormat="1">
      <c r="A2168" s="30"/>
      <c r="B2168" s="98"/>
      <c r="C2168" s="30"/>
      <c r="D2168" s="2"/>
      <c r="E2168" s="3"/>
      <c r="F2168" s="4"/>
      <c r="G2168" s="2"/>
      <c r="H2168" s="167"/>
      <c r="I2168" s="167"/>
      <c r="J2168" s="168"/>
      <c r="K2168" s="25"/>
    </row>
    <row r="2169" spans="1:11" s="102" customFormat="1">
      <c r="A2169" s="30"/>
      <c r="B2169" s="98"/>
      <c r="C2169" s="30"/>
      <c r="D2169" s="2"/>
      <c r="E2169" s="3"/>
      <c r="F2169" s="4"/>
      <c r="G2169" s="2"/>
      <c r="H2169" s="167"/>
      <c r="I2169" s="167"/>
      <c r="J2169" s="168"/>
      <c r="K2169" s="25"/>
    </row>
    <row r="2170" spans="1:11" s="102" customFormat="1">
      <c r="A2170" s="30"/>
      <c r="B2170" s="98"/>
      <c r="C2170" s="30"/>
      <c r="D2170" s="2"/>
      <c r="E2170" s="3"/>
      <c r="F2170" s="4"/>
      <c r="G2170" s="2"/>
      <c r="H2170" s="167"/>
      <c r="I2170" s="167"/>
      <c r="J2170" s="168"/>
      <c r="K2170" s="25"/>
    </row>
    <row r="2171" spans="1:11" s="102" customFormat="1">
      <c r="A2171" s="30"/>
      <c r="B2171" s="98"/>
      <c r="C2171" s="30"/>
      <c r="D2171" s="2"/>
      <c r="E2171" s="3"/>
      <c r="F2171" s="4"/>
      <c r="G2171" s="2"/>
      <c r="H2171" s="167"/>
      <c r="I2171" s="167"/>
      <c r="J2171" s="168"/>
      <c r="K2171" s="25"/>
    </row>
    <row r="2172" spans="1:11" s="102" customFormat="1">
      <c r="A2172" s="30"/>
      <c r="B2172" s="98"/>
      <c r="C2172" s="30"/>
      <c r="D2172" s="2"/>
      <c r="E2172" s="3"/>
      <c r="F2172" s="4"/>
      <c r="G2172" s="2"/>
      <c r="H2172" s="167"/>
      <c r="I2172" s="167"/>
      <c r="J2172" s="168"/>
      <c r="K2172" s="25"/>
    </row>
    <row r="2173" spans="1:11" s="102" customFormat="1">
      <c r="A2173" s="30"/>
      <c r="B2173" s="98"/>
      <c r="C2173" s="30"/>
      <c r="D2173" s="2"/>
      <c r="E2173" s="3"/>
      <c r="F2173" s="4"/>
      <c r="G2173" s="2"/>
      <c r="H2173" s="167"/>
      <c r="I2173" s="167"/>
      <c r="J2173" s="168"/>
      <c r="K2173" s="25"/>
    </row>
    <row r="2174" spans="1:11" s="102" customFormat="1">
      <c r="A2174" s="30"/>
      <c r="B2174" s="98"/>
      <c r="C2174" s="30"/>
      <c r="D2174" s="2"/>
      <c r="E2174" s="3"/>
      <c r="F2174" s="4"/>
      <c r="G2174" s="2"/>
      <c r="H2174" s="167"/>
      <c r="I2174" s="167"/>
      <c r="J2174" s="168"/>
      <c r="K2174" s="25"/>
    </row>
    <row r="2175" spans="1:11" s="102" customFormat="1">
      <c r="A2175" s="30"/>
      <c r="B2175" s="98"/>
      <c r="C2175" s="30"/>
      <c r="D2175" s="2"/>
      <c r="E2175" s="3"/>
      <c r="F2175" s="4"/>
      <c r="G2175" s="2"/>
      <c r="H2175" s="167"/>
      <c r="I2175" s="167"/>
      <c r="J2175" s="168"/>
      <c r="K2175" s="25"/>
    </row>
    <row r="2176" spans="1:11" s="102" customFormat="1">
      <c r="A2176" s="30"/>
      <c r="B2176" s="98"/>
      <c r="C2176" s="30"/>
      <c r="D2176" s="2"/>
      <c r="E2176" s="3"/>
      <c r="F2176" s="4"/>
      <c r="G2176" s="2"/>
      <c r="H2176" s="167"/>
      <c r="I2176" s="167"/>
      <c r="J2176" s="168"/>
      <c r="K2176" s="25"/>
    </row>
    <row r="2177" spans="1:11" s="102" customFormat="1">
      <c r="A2177" s="30"/>
      <c r="B2177" s="98"/>
      <c r="C2177" s="30"/>
      <c r="D2177" s="2"/>
      <c r="E2177" s="3"/>
      <c r="F2177" s="4"/>
      <c r="G2177" s="2"/>
      <c r="H2177" s="167"/>
      <c r="I2177" s="167"/>
      <c r="J2177" s="168"/>
      <c r="K2177" s="25"/>
    </row>
    <row r="2178" spans="1:11" s="102" customFormat="1">
      <c r="A2178" s="30"/>
      <c r="B2178" s="98"/>
      <c r="C2178" s="30"/>
      <c r="D2178" s="2"/>
      <c r="E2178" s="3"/>
      <c r="F2178" s="4"/>
      <c r="G2178" s="2"/>
      <c r="H2178" s="167"/>
      <c r="I2178" s="167"/>
      <c r="J2178" s="168"/>
      <c r="K2178" s="25"/>
    </row>
    <row r="2179" spans="1:11" s="102" customFormat="1">
      <c r="A2179" s="30"/>
      <c r="B2179" s="98"/>
      <c r="C2179" s="30"/>
      <c r="D2179" s="2"/>
      <c r="E2179" s="3"/>
      <c r="F2179" s="4"/>
      <c r="G2179" s="2"/>
      <c r="H2179" s="167"/>
      <c r="I2179" s="167"/>
      <c r="J2179" s="168"/>
      <c r="K2179" s="25"/>
    </row>
    <row r="2180" spans="1:11" s="102" customFormat="1">
      <c r="A2180" s="30"/>
      <c r="B2180" s="98"/>
      <c r="C2180" s="30"/>
      <c r="D2180" s="2"/>
      <c r="E2180" s="3"/>
      <c r="F2180" s="4"/>
      <c r="G2180" s="2"/>
      <c r="H2180" s="167"/>
      <c r="I2180" s="167"/>
      <c r="J2180" s="168"/>
      <c r="K2180" s="25"/>
    </row>
    <row r="2181" spans="1:11" s="102" customFormat="1">
      <c r="A2181" s="30"/>
      <c r="B2181" s="98"/>
      <c r="C2181" s="30"/>
      <c r="D2181" s="2"/>
      <c r="E2181" s="3"/>
      <c r="F2181" s="4"/>
      <c r="G2181" s="2"/>
      <c r="H2181" s="167"/>
      <c r="I2181" s="167"/>
      <c r="J2181" s="168"/>
      <c r="K2181" s="25"/>
    </row>
    <row r="2182" spans="1:11" s="102" customFormat="1">
      <c r="A2182" s="30"/>
      <c r="B2182" s="98"/>
      <c r="C2182" s="30"/>
      <c r="D2182" s="2"/>
      <c r="E2182" s="3"/>
      <c r="F2182" s="4"/>
      <c r="G2182" s="2"/>
      <c r="H2182" s="167"/>
      <c r="I2182" s="167"/>
      <c r="J2182" s="168"/>
      <c r="K2182" s="25"/>
    </row>
    <row r="2183" spans="1:11" s="102" customFormat="1">
      <c r="A2183" s="30"/>
      <c r="B2183" s="98"/>
      <c r="C2183" s="30"/>
      <c r="D2183" s="2"/>
      <c r="E2183" s="3"/>
      <c r="F2183" s="4"/>
      <c r="G2183" s="2"/>
      <c r="H2183" s="167"/>
      <c r="I2183" s="167"/>
      <c r="J2183" s="168"/>
      <c r="K2183" s="25"/>
    </row>
    <row r="2184" spans="1:11" s="102" customFormat="1">
      <c r="A2184" s="30"/>
      <c r="B2184" s="98"/>
      <c r="C2184" s="30"/>
      <c r="D2184" s="2"/>
      <c r="E2184" s="3"/>
      <c r="F2184" s="4"/>
      <c r="G2184" s="2"/>
      <c r="H2184" s="167"/>
      <c r="I2184" s="167"/>
      <c r="J2184" s="168"/>
      <c r="K2184" s="25"/>
    </row>
    <row r="2185" spans="1:11" s="102" customFormat="1">
      <c r="A2185" s="30"/>
      <c r="B2185" s="98"/>
      <c r="C2185" s="30"/>
      <c r="D2185" s="2"/>
      <c r="E2185" s="3"/>
      <c r="F2185" s="4"/>
      <c r="G2185" s="2"/>
      <c r="H2185" s="167"/>
      <c r="I2185" s="167"/>
      <c r="J2185" s="168"/>
      <c r="K2185" s="25"/>
    </row>
    <row r="2186" spans="1:11" s="102" customFormat="1">
      <c r="A2186" s="30"/>
      <c r="B2186" s="98"/>
      <c r="C2186" s="30"/>
      <c r="D2186" s="2"/>
      <c r="E2186" s="3"/>
      <c r="F2186" s="4"/>
      <c r="G2186" s="2"/>
      <c r="H2186" s="167"/>
      <c r="I2186" s="167"/>
      <c r="J2186" s="168"/>
      <c r="K2186" s="25"/>
    </row>
    <row r="2187" spans="1:11" s="102" customFormat="1">
      <c r="A2187" s="30"/>
      <c r="B2187" s="98"/>
      <c r="C2187" s="30"/>
      <c r="D2187" s="2"/>
      <c r="E2187" s="3"/>
      <c r="F2187" s="4"/>
      <c r="G2187" s="2"/>
      <c r="H2187" s="167"/>
      <c r="I2187" s="167"/>
      <c r="J2187" s="168"/>
      <c r="K2187" s="25"/>
    </row>
    <row r="2188" spans="1:11" s="102" customFormat="1">
      <c r="A2188" s="30"/>
      <c r="B2188" s="98"/>
      <c r="C2188" s="30"/>
      <c r="D2188" s="2"/>
      <c r="E2188" s="3"/>
      <c r="F2188" s="4"/>
      <c r="G2188" s="2"/>
      <c r="H2188" s="167"/>
      <c r="I2188" s="167"/>
      <c r="J2188" s="168"/>
      <c r="K2188" s="25"/>
    </row>
    <row r="2189" spans="1:11" s="102" customFormat="1">
      <c r="A2189" s="30"/>
      <c r="B2189" s="98"/>
      <c r="C2189" s="30"/>
      <c r="D2189" s="2"/>
      <c r="E2189" s="3"/>
      <c r="F2189" s="4"/>
      <c r="G2189" s="2"/>
      <c r="H2189" s="167"/>
      <c r="I2189" s="167"/>
      <c r="J2189" s="168"/>
      <c r="K2189" s="25"/>
    </row>
    <row r="2190" spans="1:11" s="102" customFormat="1">
      <c r="A2190" s="30"/>
      <c r="B2190" s="98"/>
      <c r="C2190" s="30"/>
      <c r="D2190" s="2"/>
      <c r="E2190" s="3"/>
      <c r="F2190" s="4"/>
      <c r="G2190" s="2"/>
      <c r="H2190" s="167"/>
      <c r="I2190" s="167"/>
      <c r="J2190" s="168"/>
      <c r="K2190" s="25"/>
    </row>
    <row r="2191" spans="1:11" s="102" customFormat="1">
      <c r="A2191" s="30"/>
      <c r="B2191" s="98"/>
      <c r="C2191" s="30"/>
      <c r="D2191" s="2"/>
      <c r="E2191" s="3"/>
      <c r="F2191" s="4"/>
      <c r="G2191" s="2"/>
      <c r="H2191" s="167"/>
      <c r="I2191" s="167"/>
      <c r="J2191" s="168"/>
      <c r="K2191" s="25"/>
    </row>
    <row r="2192" spans="1:11" s="102" customFormat="1">
      <c r="A2192" s="30"/>
      <c r="B2192" s="98"/>
      <c r="C2192" s="30"/>
      <c r="D2192" s="2"/>
      <c r="E2192" s="3"/>
      <c r="F2192" s="4"/>
      <c r="G2192" s="2"/>
      <c r="H2192" s="167"/>
      <c r="I2192" s="167"/>
      <c r="J2192" s="168"/>
      <c r="K2192" s="25"/>
    </row>
    <row r="2193" spans="1:11" s="102" customFormat="1">
      <c r="A2193" s="30"/>
      <c r="B2193" s="98"/>
      <c r="C2193" s="30"/>
      <c r="D2193" s="2"/>
      <c r="E2193" s="3"/>
      <c r="F2193" s="4"/>
      <c r="G2193" s="2"/>
      <c r="H2193" s="167"/>
      <c r="I2193" s="167"/>
      <c r="J2193" s="168"/>
      <c r="K2193" s="25"/>
    </row>
    <row r="2194" spans="1:11" s="102" customFormat="1">
      <c r="A2194" s="30"/>
      <c r="B2194" s="98"/>
      <c r="C2194" s="30"/>
      <c r="D2194" s="2"/>
      <c r="E2194" s="3"/>
      <c r="F2194" s="4"/>
      <c r="G2194" s="2"/>
      <c r="H2194" s="167"/>
      <c r="I2194" s="167"/>
      <c r="J2194" s="168"/>
      <c r="K2194" s="25"/>
    </row>
    <row r="2195" spans="1:11" s="102" customFormat="1">
      <c r="A2195" s="30"/>
      <c r="B2195" s="98"/>
      <c r="C2195" s="30"/>
      <c r="D2195" s="2"/>
      <c r="E2195" s="3"/>
      <c r="F2195" s="4"/>
      <c r="G2195" s="2"/>
      <c r="H2195" s="167"/>
      <c r="I2195" s="167"/>
      <c r="J2195" s="168"/>
      <c r="K2195" s="25"/>
    </row>
    <row r="2196" spans="1:11" s="102" customFormat="1">
      <c r="A2196" s="30"/>
      <c r="B2196" s="98"/>
      <c r="C2196" s="30"/>
      <c r="D2196" s="2"/>
      <c r="E2196" s="3"/>
      <c r="F2196" s="4"/>
      <c r="G2196" s="2"/>
      <c r="H2196" s="167"/>
      <c r="I2196" s="167"/>
      <c r="J2196" s="168"/>
      <c r="K2196" s="25"/>
    </row>
    <row r="2197" spans="1:11" s="102" customFormat="1">
      <c r="A2197" s="30"/>
      <c r="B2197" s="98"/>
      <c r="C2197" s="30"/>
      <c r="D2197" s="2"/>
      <c r="E2197" s="3"/>
      <c r="F2197" s="4"/>
      <c r="G2197" s="2"/>
      <c r="H2197" s="167"/>
      <c r="I2197" s="167"/>
      <c r="J2197" s="168"/>
      <c r="K2197" s="25"/>
    </row>
    <row r="2198" spans="1:11" s="102" customFormat="1">
      <c r="A2198" s="30"/>
      <c r="B2198" s="98"/>
      <c r="C2198" s="30"/>
      <c r="D2198" s="2"/>
      <c r="E2198" s="3"/>
      <c r="F2198" s="4"/>
      <c r="G2198" s="2"/>
      <c r="H2198" s="167"/>
      <c r="I2198" s="167"/>
      <c r="J2198" s="168"/>
      <c r="K2198" s="25"/>
    </row>
    <row r="2199" spans="1:11" s="102" customFormat="1">
      <c r="A2199" s="30"/>
      <c r="B2199" s="98"/>
      <c r="C2199" s="30"/>
      <c r="D2199" s="2"/>
      <c r="E2199" s="3"/>
      <c r="F2199" s="4"/>
      <c r="G2199" s="2"/>
      <c r="H2199" s="167"/>
      <c r="I2199" s="167"/>
      <c r="J2199" s="168"/>
      <c r="K2199" s="25"/>
    </row>
    <row r="2200" spans="1:11" s="102" customFormat="1">
      <c r="A2200" s="30"/>
      <c r="B2200" s="98"/>
      <c r="C2200" s="30"/>
      <c r="D2200" s="2"/>
      <c r="E2200" s="3"/>
      <c r="F2200" s="4"/>
      <c r="G2200" s="2"/>
      <c r="H2200" s="167"/>
      <c r="I2200" s="167"/>
      <c r="J2200" s="168"/>
      <c r="K2200" s="25"/>
    </row>
    <row r="2201" spans="1:11" s="102" customFormat="1">
      <c r="A2201" s="30"/>
      <c r="B2201" s="98"/>
      <c r="C2201" s="30"/>
      <c r="D2201" s="2"/>
      <c r="E2201" s="3"/>
      <c r="F2201" s="4"/>
      <c r="G2201" s="2"/>
      <c r="H2201" s="167"/>
      <c r="I2201" s="167"/>
      <c r="J2201" s="168"/>
      <c r="K2201" s="25"/>
    </row>
    <row r="2202" spans="1:11" s="102" customFormat="1">
      <c r="A2202" s="30"/>
      <c r="B2202" s="98"/>
      <c r="C2202" s="30"/>
      <c r="D2202" s="2"/>
      <c r="E2202" s="3"/>
      <c r="F2202" s="4"/>
      <c r="G2202" s="2"/>
      <c r="H2202" s="167"/>
      <c r="I2202" s="167"/>
      <c r="J2202" s="168"/>
      <c r="K2202" s="25"/>
    </row>
    <row r="2203" spans="1:11" s="102" customFormat="1">
      <c r="A2203" s="30"/>
      <c r="B2203" s="98"/>
      <c r="C2203" s="30"/>
      <c r="D2203" s="2"/>
      <c r="E2203" s="3"/>
      <c r="F2203" s="4"/>
      <c r="G2203" s="2"/>
      <c r="H2203" s="167"/>
      <c r="I2203" s="167"/>
      <c r="J2203" s="168"/>
      <c r="K2203" s="25"/>
    </row>
    <row r="2204" spans="1:11" s="102" customFormat="1">
      <c r="A2204" s="30"/>
      <c r="B2204" s="98"/>
      <c r="C2204" s="30"/>
      <c r="D2204" s="2"/>
      <c r="E2204" s="3"/>
      <c r="F2204" s="4"/>
      <c r="G2204" s="2"/>
      <c r="H2204" s="167"/>
      <c r="I2204" s="167"/>
      <c r="J2204" s="168"/>
      <c r="K2204" s="25"/>
    </row>
    <row r="2205" spans="1:11" s="102" customFormat="1">
      <c r="A2205" s="30"/>
      <c r="B2205" s="98"/>
      <c r="C2205" s="30"/>
      <c r="D2205" s="2"/>
      <c r="E2205" s="3"/>
      <c r="F2205" s="4"/>
      <c r="G2205" s="2"/>
      <c r="H2205" s="167"/>
      <c r="I2205" s="167"/>
      <c r="J2205" s="168"/>
      <c r="K2205" s="25"/>
    </row>
    <row r="2206" spans="1:11" s="102" customFormat="1">
      <c r="A2206" s="30"/>
      <c r="B2206" s="98"/>
      <c r="C2206" s="30"/>
      <c r="D2206" s="2"/>
      <c r="E2206" s="3"/>
      <c r="F2206" s="4"/>
      <c r="G2206" s="2"/>
      <c r="H2206" s="167"/>
      <c r="I2206" s="167"/>
      <c r="J2206" s="168"/>
      <c r="K2206" s="25"/>
    </row>
    <row r="2207" spans="1:11" s="102" customFormat="1">
      <c r="A2207" s="30"/>
      <c r="B2207" s="98"/>
      <c r="C2207" s="30"/>
      <c r="D2207" s="2"/>
      <c r="E2207" s="3"/>
      <c r="F2207" s="4"/>
      <c r="G2207" s="2"/>
      <c r="H2207" s="167"/>
      <c r="I2207" s="167"/>
      <c r="J2207" s="168"/>
      <c r="K2207" s="25"/>
    </row>
    <row r="2208" spans="1:11" s="102" customFormat="1">
      <c r="A2208" s="30"/>
      <c r="B2208" s="98"/>
      <c r="C2208" s="30"/>
      <c r="D2208" s="2"/>
      <c r="E2208" s="3"/>
      <c r="F2208" s="4"/>
      <c r="G2208" s="2"/>
      <c r="H2208" s="167"/>
      <c r="I2208" s="167"/>
      <c r="J2208" s="168"/>
      <c r="K2208" s="25"/>
    </row>
    <row r="2209" spans="1:11" s="102" customFormat="1">
      <c r="A2209" s="30"/>
      <c r="B2209" s="98"/>
      <c r="C2209" s="30"/>
      <c r="D2209" s="2"/>
      <c r="E2209" s="3"/>
      <c r="F2209" s="4"/>
      <c r="G2209" s="2"/>
      <c r="H2209" s="167"/>
      <c r="I2209" s="167"/>
      <c r="J2209" s="168"/>
      <c r="K2209" s="25"/>
    </row>
    <row r="2210" spans="1:11" s="102" customFormat="1">
      <c r="A2210" s="30"/>
      <c r="B2210" s="98"/>
      <c r="C2210" s="30"/>
      <c r="D2210" s="2"/>
      <c r="E2210" s="3"/>
      <c r="F2210" s="4"/>
      <c r="G2210" s="2"/>
      <c r="H2210" s="167"/>
      <c r="I2210" s="167"/>
      <c r="J2210" s="168"/>
      <c r="K2210" s="25"/>
    </row>
    <row r="2211" spans="1:11" s="102" customFormat="1">
      <c r="A2211" s="30"/>
      <c r="B2211" s="98"/>
      <c r="C2211" s="30"/>
      <c r="D2211" s="2"/>
      <c r="E2211" s="3"/>
      <c r="F2211" s="4"/>
      <c r="G2211" s="2"/>
      <c r="H2211" s="167"/>
      <c r="I2211" s="167"/>
      <c r="J2211" s="168"/>
      <c r="K2211" s="25"/>
    </row>
    <row r="2212" spans="1:11" s="102" customFormat="1">
      <c r="A2212" s="30"/>
      <c r="B2212" s="98"/>
      <c r="C2212" s="30"/>
      <c r="D2212" s="2"/>
      <c r="E2212" s="3"/>
      <c r="F2212" s="4"/>
      <c r="G2212" s="2"/>
      <c r="H2212" s="167"/>
      <c r="I2212" s="167"/>
      <c r="J2212" s="168"/>
      <c r="K2212" s="25"/>
    </row>
    <row r="2213" spans="1:11" s="102" customFormat="1">
      <c r="A2213" s="30"/>
      <c r="B2213" s="98"/>
      <c r="C2213" s="30"/>
      <c r="D2213" s="2"/>
      <c r="E2213" s="3"/>
      <c r="F2213" s="4"/>
      <c r="G2213" s="2"/>
      <c r="H2213" s="167"/>
      <c r="I2213" s="167"/>
      <c r="J2213" s="168"/>
      <c r="K2213" s="25"/>
    </row>
    <row r="2214" spans="1:11" s="102" customFormat="1">
      <c r="A2214" s="30"/>
      <c r="B2214" s="98"/>
      <c r="C2214" s="30"/>
      <c r="D2214" s="2"/>
      <c r="E2214" s="3"/>
      <c r="F2214" s="4"/>
      <c r="G2214" s="2"/>
      <c r="H2214" s="167"/>
      <c r="I2214" s="167"/>
      <c r="J2214" s="168"/>
      <c r="K2214" s="25"/>
    </row>
    <row r="2215" spans="1:11" s="102" customFormat="1">
      <c r="A2215" s="30"/>
      <c r="B2215" s="98"/>
      <c r="C2215" s="30"/>
      <c r="D2215" s="2"/>
      <c r="E2215" s="3"/>
      <c r="F2215" s="4"/>
      <c r="G2215" s="2"/>
      <c r="H2215" s="167"/>
      <c r="I2215" s="167"/>
      <c r="J2215" s="168"/>
      <c r="K2215" s="25"/>
    </row>
    <row r="2216" spans="1:11" s="102" customFormat="1">
      <c r="A2216" s="30"/>
      <c r="B2216" s="98"/>
      <c r="C2216" s="30"/>
      <c r="D2216" s="2"/>
      <c r="E2216" s="3"/>
      <c r="F2216" s="4"/>
      <c r="G2216" s="2"/>
      <c r="H2216" s="167"/>
      <c r="I2216" s="167"/>
      <c r="J2216" s="168"/>
      <c r="K2216" s="25"/>
    </row>
    <row r="2217" spans="1:11" s="102" customFormat="1">
      <c r="A2217" s="30"/>
      <c r="B2217" s="98"/>
      <c r="C2217" s="30"/>
      <c r="D2217" s="2"/>
      <c r="E2217" s="3"/>
      <c r="F2217" s="4"/>
      <c r="G2217" s="2"/>
      <c r="H2217" s="167"/>
      <c r="I2217" s="167"/>
      <c r="J2217" s="168"/>
      <c r="K2217" s="25"/>
    </row>
    <row r="2218" spans="1:11" s="102" customFormat="1">
      <c r="A2218" s="30"/>
      <c r="B2218" s="98"/>
      <c r="C2218" s="30"/>
      <c r="D2218" s="2"/>
      <c r="E2218" s="3"/>
      <c r="F2218" s="4"/>
      <c r="G2218" s="2"/>
      <c r="H2218" s="167"/>
      <c r="I2218" s="167"/>
      <c r="J2218" s="168"/>
      <c r="K2218" s="25"/>
    </row>
    <row r="2219" spans="1:11" s="102" customFormat="1">
      <c r="A2219" s="30"/>
      <c r="B2219" s="98"/>
      <c r="C2219" s="30"/>
      <c r="D2219" s="2"/>
      <c r="E2219" s="3"/>
      <c r="F2219" s="4"/>
      <c r="G2219" s="2"/>
      <c r="H2219" s="167"/>
      <c r="I2219" s="167"/>
      <c r="J2219" s="168"/>
      <c r="K2219" s="25"/>
    </row>
    <row r="2220" spans="1:11" s="102" customFormat="1">
      <c r="A2220" s="30"/>
      <c r="B2220" s="98"/>
      <c r="C2220" s="30"/>
      <c r="D2220" s="2"/>
      <c r="E2220" s="3"/>
      <c r="F2220" s="4"/>
      <c r="G2220" s="2"/>
      <c r="H2220" s="167"/>
      <c r="I2220" s="167"/>
      <c r="J2220" s="168"/>
      <c r="K2220" s="25"/>
    </row>
    <row r="2221" spans="1:11" s="102" customFormat="1">
      <c r="A2221" s="30"/>
      <c r="B2221" s="98"/>
      <c r="C2221" s="30"/>
      <c r="D2221" s="2"/>
      <c r="E2221" s="3"/>
      <c r="F2221" s="4"/>
      <c r="G2221" s="2"/>
      <c r="H2221" s="167"/>
      <c r="I2221" s="167"/>
      <c r="J2221" s="168"/>
      <c r="K2221" s="25"/>
    </row>
    <row r="2222" spans="1:11" s="102" customFormat="1">
      <c r="A2222" s="30"/>
      <c r="B2222" s="98"/>
      <c r="C2222" s="30"/>
      <c r="D2222" s="2"/>
      <c r="E2222" s="3"/>
      <c r="F2222" s="4"/>
      <c r="G2222" s="2"/>
      <c r="H2222" s="167"/>
      <c r="I2222" s="167"/>
      <c r="J2222" s="168"/>
      <c r="K2222" s="25"/>
    </row>
    <row r="2223" spans="1:11" s="102" customFormat="1">
      <c r="A2223" s="30"/>
      <c r="B2223" s="98"/>
      <c r="C2223" s="30"/>
      <c r="D2223" s="2"/>
      <c r="E2223" s="3"/>
      <c r="F2223" s="4"/>
      <c r="G2223" s="2"/>
      <c r="H2223" s="167"/>
      <c r="I2223" s="167"/>
      <c r="J2223" s="168"/>
      <c r="K2223" s="25"/>
    </row>
    <row r="2224" spans="1:11" s="102" customFormat="1">
      <c r="A2224" s="30"/>
      <c r="B2224" s="98"/>
      <c r="C2224" s="30"/>
      <c r="D2224" s="2"/>
      <c r="E2224" s="3"/>
      <c r="F2224" s="4"/>
      <c r="G2224" s="2"/>
      <c r="H2224" s="167"/>
      <c r="I2224" s="167"/>
      <c r="J2224" s="168"/>
      <c r="K2224" s="25"/>
    </row>
    <row r="2225" spans="1:11" s="102" customFormat="1">
      <c r="A2225" s="30"/>
      <c r="B2225" s="98"/>
      <c r="C2225" s="30"/>
      <c r="D2225" s="2"/>
      <c r="E2225" s="3"/>
      <c r="F2225" s="4"/>
      <c r="G2225" s="2"/>
      <c r="H2225" s="167"/>
      <c r="I2225" s="167"/>
      <c r="J2225" s="168"/>
      <c r="K2225" s="25"/>
    </row>
    <row r="2226" spans="1:11" s="102" customFormat="1">
      <c r="A2226" s="30"/>
      <c r="B2226" s="98"/>
      <c r="C2226" s="30"/>
      <c r="D2226" s="2"/>
      <c r="E2226" s="3"/>
      <c r="F2226" s="4"/>
      <c r="G2226" s="2"/>
      <c r="H2226" s="167"/>
      <c r="I2226" s="167"/>
      <c r="J2226" s="168"/>
      <c r="K2226" s="25"/>
    </row>
    <row r="2227" spans="1:11" s="102" customFormat="1">
      <c r="A2227" s="30"/>
      <c r="B2227" s="98"/>
      <c r="C2227" s="30"/>
      <c r="D2227" s="2"/>
      <c r="E2227" s="3"/>
      <c r="F2227" s="4"/>
      <c r="G2227" s="2"/>
      <c r="H2227" s="167"/>
      <c r="I2227" s="167"/>
      <c r="J2227" s="168"/>
      <c r="K2227" s="25"/>
    </row>
    <row r="2228" spans="1:11" s="102" customFormat="1">
      <c r="A2228" s="30"/>
      <c r="B2228" s="98"/>
      <c r="C2228" s="30"/>
      <c r="D2228" s="2"/>
      <c r="E2228" s="3"/>
      <c r="F2228" s="4"/>
      <c r="G2228" s="2"/>
      <c r="H2228" s="167"/>
      <c r="I2228" s="167"/>
      <c r="J2228" s="168"/>
      <c r="K2228" s="25"/>
    </row>
    <row r="2229" spans="1:11" s="102" customFormat="1">
      <c r="A2229" s="30"/>
      <c r="B2229" s="98"/>
      <c r="C2229" s="30"/>
      <c r="D2229" s="2"/>
      <c r="E2229" s="3"/>
      <c r="F2229" s="4"/>
      <c r="G2229" s="2"/>
      <c r="H2229" s="167"/>
      <c r="I2229" s="167"/>
      <c r="J2229" s="168"/>
      <c r="K2229" s="25"/>
    </row>
    <row r="2230" spans="1:11" s="102" customFormat="1">
      <c r="A2230" s="30"/>
      <c r="B2230" s="98"/>
      <c r="C2230" s="30"/>
      <c r="D2230" s="2"/>
      <c r="E2230" s="3"/>
      <c r="F2230" s="4"/>
      <c r="G2230" s="2"/>
      <c r="H2230" s="167"/>
      <c r="I2230" s="167"/>
      <c r="J2230" s="168"/>
      <c r="K2230" s="25"/>
    </row>
    <row r="2231" spans="1:11" s="102" customFormat="1">
      <c r="A2231" s="30"/>
      <c r="B2231" s="98"/>
      <c r="C2231" s="30"/>
      <c r="D2231" s="2"/>
      <c r="E2231" s="3"/>
      <c r="F2231" s="4"/>
      <c r="G2231" s="2"/>
      <c r="H2231" s="167"/>
      <c r="I2231" s="167"/>
      <c r="J2231" s="168"/>
      <c r="K2231" s="25"/>
    </row>
    <row r="2232" spans="1:11" s="102" customFormat="1">
      <c r="A2232" s="30"/>
      <c r="B2232" s="98"/>
      <c r="C2232" s="30"/>
      <c r="D2232" s="2"/>
      <c r="E2232" s="3"/>
      <c r="F2232" s="4"/>
      <c r="G2232" s="2"/>
      <c r="H2232" s="167"/>
      <c r="I2232" s="167"/>
      <c r="J2232" s="168"/>
      <c r="K2232" s="25"/>
    </row>
    <row r="2233" spans="1:11" s="102" customFormat="1">
      <c r="A2233" s="30"/>
      <c r="B2233" s="98"/>
      <c r="C2233" s="30"/>
      <c r="D2233" s="2"/>
      <c r="E2233" s="3"/>
      <c r="F2233" s="4"/>
      <c r="G2233" s="2"/>
      <c r="H2233" s="167"/>
      <c r="I2233" s="167"/>
      <c r="J2233" s="168"/>
      <c r="K2233" s="25"/>
    </row>
    <row r="2234" spans="1:11" s="102" customFormat="1">
      <c r="A2234" s="30"/>
      <c r="B2234" s="98"/>
      <c r="C2234" s="30"/>
      <c r="D2234" s="2"/>
      <c r="E2234" s="3"/>
      <c r="F2234" s="4"/>
      <c r="G2234" s="2"/>
      <c r="H2234" s="167"/>
      <c r="I2234" s="167"/>
      <c r="J2234" s="168"/>
      <c r="K2234" s="25"/>
    </row>
    <row r="2235" spans="1:11" s="102" customFormat="1">
      <c r="A2235" s="30"/>
      <c r="B2235" s="98"/>
      <c r="C2235" s="30"/>
      <c r="D2235" s="2"/>
      <c r="E2235" s="3"/>
      <c r="F2235" s="4"/>
      <c r="G2235" s="2"/>
      <c r="H2235" s="167"/>
      <c r="I2235" s="167"/>
      <c r="J2235" s="168"/>
      <c r="K2235" s="25"/>
    </row>
    <row r="2236" spans="1:11" s="102" customFormat="1">
      <c r="A2236" s="30"/>
      <c r="B2236" s="98"/>
      <c r="C2236" s="30"/>
      <c r="D2236" s="2"/>
      <c r="E2236" s="3"/>
      <c r="F2236" s="4"/>
      <c r="G2236" s="2"/>
      <c r="H2236" s="167"/>
      <c r="I2236" s="167"/>
      <c r="J2236" s="168"/>
      <c r="K2236" s="25"/>
    </row>
    <row r="2237" spans="1:11" s="102" customFormat="1">
      <c r="A2237" s="30"/>
      <c r="B2237" s="98"/>
      <c r="C2237" s="30"/>
      <c r="D2237" s="2"/>
      <c r="E2237" s="3"/>
      <c r="F2237" s="4"/>
      <c r="G2237" s="2"/>
      <c r="H2237" s="167"/>
      <c r="I2237" s="167"/>
      <c r="J2237" s="168"/>
      <c r="K2237" s="25"/>
    </row>
    <row r="2238" spans="1:11" s="102" customFormat="1">
      <c r="A2238" s="30"/>
      <c r="B2238" s="98"/>
      <c r="C2238" s="30"/>
      <c r="D2238" s="2"/>
      <c r="E2238" s="3"/>
      <c r="F2238" s="4"/>
      <c r="G2238" s="2"/>
      <c r="H2238" s="167"/>
      <c r="I2238" s="167"/>
      <c r="J2238" s="168"/>
      <c r="K2238" s="25"/>
    </row>
    <row r="2239" spans="1:11" s="102" customFormat="1">
      <c r="A2239" s="30"/>
      <c r="B2239" s="98"/>
      <c r="C2239" s="30"/>
      <c r="D2239" s="2"/>
      <c r="E2239" s="3"/>
      <c r="F2239" s="4"/>
      <c r="G2239" s="2"/>
      <c r="H2239" s="167"/>
      <c r="I2239" s="167"/>
      <c r="J2239" s="168"/>
      <c r="K2239" s="25"/>
    </row>
    <row r="2240" spans="1:11" s="102" customFormat="1">
      <c r="A2240" s="30"/>
      <c r="B2240" s="98"/>
      <c r="C2240" s="30"/>
      <c r="D2240" s="2"/>
      <c r="E2240" s="3"/>
      <c r="F2240" s="4"/>
      <c r="G2240" s="2"/>
      <c r="H2240" s="167"/>
      <c r="I2240" s="167"/>
      <c r="J2240" s="168"/>
      <c r="K2240" s="25"/>
    </row>
    <row r="2241" spans="1:11" s="102" customFormat="1">
      <c r="A2241" s="30"/>
      <c r="B2241" s="98"/>
      <c r="C2241" s="30"/>
      <c r="D2241" s="2"/>
      <c r="E2241" s="3"/>
      <c r="F2241" s="4"/>
      <c r="G2241" s="2"/>
      <c r="H2241" s="167"/>
      <c r="I2241" s="167"/>
      <c r="J2241" s="168"/>
      <c r="K2241" s="25"/>
    </row>
    <row r="2242" spans="1:11" s="102" customFormat="1">
      <c r="A2242" s="30"/>
      <c r="B2242" s="98"/>
      <c r="C2242" s="30"/>
      <c r="D2242" s="2"/>
      <c r="E2242" s="3"/>
      <c r="F2242" s="4"/>
      <c r="G2242" s="2"/>
      <c r="H2242" s="167"/>
      <c r="I2242" s="167"/>
      <c r="J2242" s="168"/>
      <c r="K2242" s="25"/>
    </row>
    <row r="2243" spans="1:11" s="102" customFormat="1">
      <c r="A2243" s="30"/>
      <c r="B2243" s="98"/>
      <c r="C2243" s="30"/>
      <c r="D2243" s="2"/>
      <c r="E2243" s="3"/>
      <c r="F2243" s="4"/>
      <c r="G2243" s="2"/>
      <c r="H2243" s="167"/>
      <c r="I2243" s="167"/>
      <c r="J2243" s="168"/>
      <c r="K2243" s="25"/>
    </row>
    <row r="2244" spans="1:11" s="102" customFormat="1">
      <c r="A2244" s="30"/>
      <c r="B2244" s="98"/>
      <c r="C2244" s="30"/>
      <c r="D2244" s="2"/>
      <c r="E2244" s="3"/>
      <c r="F2244" s="4"/>
      <c r="G2244" s="2"/>
      <c r="H2244" s="167"/>
      <c r="I2244" s="167"/>
      <c r="J2244" s="168"/>
      <c r="K2244" s="25"/>
    </row>
    <row r="2245" spans="1:11" s="102" customFormat="1">
      <c r="A2245" s="30"/>
      <c r="B2245" s="98"/>
      <c r="C2245" s="30"/>
      <c r="D2245" s="2"/>
      <c r="E2245" s="3"/>
      <c r="F2245" s="4"/>
      <c r="G2245" s="2"/>
      <c r="H2245" s="167"/>
      <c r="I2245" s="167"/>
      <c r="J2245" s="168"/>
      <c r="K2245" s="25"/>
    </row>
    <row r="2246" spans="1:11" s="102" customFormat="1">
      <c r="A2246" s="30"/>
      <c r="B2246" s="98"/>
      <c r="C2246" s="30"/>
      <c r="D2246" s="2"/>
      <c r="E2246" s="3"/>
      <c r="F2246" s="4"/>
      <c r="G2246" s="2"/>
      <c r="H2246" s="167"/>
      <c r="I2246" s="167"/>
      <c r="J2246" s="168"/>
      <c r="K2246" s="25"/>
    </row>
    <row r="2247" spans="1:11" s="102" customFormat="1">
      <c r="A2247" s="30"/>
      <c r="B2247" s="98"/>
      <c r="C2247" s="30"/>
      <c r="D2247" s="2"/>
      <c r="E2247" s="3"/>
      <c r="F2247" s="4"/>
      <c r="G2247" s="2"/>
      <c r="H2247" s="167"/>
      <c r="I2247" s="167"/>
      <c r="J2247" s="168"/>
      <c r="K2247" s="25"/>
    </row>
    <row r="2248" spans="1:11" s="102" customFormat="1">
      <c r="A2248" s="30"/>
      <c r="B2248" s="98"/>
      <c r="C2248" s="30"/>
      <c r="D2248" s="2"/>
      <c r="E2248" s="3"/>
      <c r="F2248" s="4"/>
      <c r="G2248" s="2"/>
      <c r="H2248" s="167"/>
      <c r="I2248" s="167"/>
      <c r="J2248" s="168"/>
      <c r="K2248" s="25"/>
    </row>
    <row r="2249" spans="1:11" s="102" customFormat="1">
      <c r="A2249" s="30"/>
      <c r="B2249" s="98"/>
      <c r="C2249" s="30"/>
      <c r="D2249" s="2"/>
      <c r="E2249" s="3"/>
      <c r="F2249" s="4"/>
      <c r="G2249" s="2"/>
      <c r="H2249" s="167"/>
      <c r="I2249" s="167"/>
      <c r="J2249" s="168"/>
      <c r="K2249" s="25"/>
    </row>
    <row r="2250" spans="1:11" s="102" customFormat="1">
      <c r="A2250" s="30"/>
      <c r="B2250" s="98"/>
      <c r="C2250" s="30"/>
      <c r="D2250" s="2"/>
      <c r="E2250" s="3"/>
      <c r="F2250" s="4"/>
      <c r="G2250" s="2"/>
      <c r="H2250" s="167"/>
      <c r="I2250" s="167"/>
      <c r="J2250" s="168"/>
      <c r="K2250" s="25"/>
    </row>
    <row r="2251" spans="1:11" s="102" customFormat="1">
      <c r="A2251" s="30"/>
      <c r="B2251" s="98"/>
      <c r="C2251" s="30"/>
      <c r="D2251" s="2"/>
      <c r="E2251" s="3"/>
      <c r="F2251" s="4"/>
      <c r="G2251" s="2"/>
      <c r="H2251" s="167"/>
      <c r="I2251" s="167"/>
      <c r="J2251" s="168"/>
      <c r="K2251" s="25"/>
    </row>
    <row r="2252" spans="1:11" s="102" customFormat="1">
      <c r="A2252" s="30"/>
      <c r="B2252" s="98"/>
      <c r="C2252" s="30"/>
      <c r="D2252" s="2"/>
      <c r="E2252" s="3"/>
      <c r="F2252" s="4"/>
      <c r="G2252" s="2"/>
      <c r="H2252" s="167"/>
      <c r="I2252" s="167"/>
      <c r="J2252" s="168"/>
      <c r="K2252" s="25"/>
    </row>
    <row r="2253" spans="1:11" s="102" customFormat="1">
      <c r="A2253" s="30"/>
      <c r="B2253" s="98"/>
      <c r="C2253" s="30"/>
      <c r="D2253" s="2"/>
      <c r="E2253" s="3"/>
      <c r="F2253" s="4"/>
      <c r="G2253" s="2"/>
      <c r="H2253" s="167"/>
      <c r="I2253" s="167"/>
      <c r="J2253" s="168"/>
      <c r="K2253" s="25"/>
    </row>
    <row r="2254" spans="1:11" s="102" customFormat="1">
      <c r="A2254" s="30"/>
      <c r="B2254" s="98"/>
      <c r="C2254" s="30"/>
      <c r="D2254" s="2"/>
      <c r="E2254" s="3"/>
      <c r="F2254" s="4"/>
      <c r="G2254" s="2"/>
      <c r="H2254" s="167"/>
      <c r="I2254" s="167"/>
      <c r="J2254" s="168"/>
      <c r="K2254" s="25"/>
    </row>
    <row r="2255" spans="1:11" s="102" customFormat="1">
      <c r="A2255" s="30"/>
      <c r="B2255" s="98"/>
      <c r="C2255" s="30"/>
      <c r="D2255" s="2"/>
      <c r="E2255" s="3"/>
      <c r="F2255" s="4"/>
      <c r="G2255" s="2"/>
      <c r="H2255" s="167"/>
      <c r="I2255" s="167"/>
      <c r="J2255" s="168"/>
      <c r="K2255" s="25"/>
    </row>
    <row r="2256" spans="1:11" s="102" customFormat="1">
      <c r="A2256" s="30"/>
      <c r="B2256" s="98"/>
      <c r="C2256" s="30"/>
      <c r="D2256" s="2"/>
      <c r="E2256" s="3"/>
      <c r="F2256" s="4"/>
      <c r="G2256" s="2"/>
      <c r="H2256" s="167"/>
      <c r="I2256" s="167"/>
      <c r="J2256" s="168"/>
      <c r="K2256" s="25"/>
    </row>
    <row r="2257" spans="1:11" s="102" customFormat="1">
      <c r="A2257" s="30"/>
      <c r="B2257" s="98"/>
      <c r="C2257" s="30"/>
      <c r="D2257" s="2"/>
      <c r="E2257" s="3"/>
      <c r="F2257" s="4"/>
      <c r="G2257" s="2"/>
      <c r="H2257" s="167"/>
      <c r="I2257" s="167"/>
      <c r="J2257" s="168"/>
      <c r="K2257" s="25"/>
    </row>
    <row r="2258" spans="1:11" s="102" customFormat="1">
      <c r="A2258" s="30"/>
      <c r="B2258" s="98"/>
      <c r="C2258" s="30"/>
      <c r="D2258" s="2"/>
      <c r="E2258" s="3"/>
      <c r="F2258" s="4"/>
      <c r="G2258" s="2"/>
      <c r="H2258" s="167"/>
      <c r="I2258" s="167"/>
      <c r="J2258" s="168"/>
      <c r="K2258" s="25"/>
    </row>
    <row r="2259" spans="1:11" s="102" customFormat="1">
      <c r="A2259" s="30"/>
      <c r="B2259" s="98"/>
      <c r="C2259" s="30"/>
      <c r="D2259" s="2"/>
      <c r="E2259" s="3"/>
      <c r="F2259" s="4"/>
      <c r="G2259" s="2"/>
      <c r="H2259" s="167"/>
      <c r="I2259" s="167"/>
      <c r="J2259" s="168"/>
      <c r="K2259" s="25"/>
    </row>
    <row r="2260" spans="1:11" s="102" customFormat="1">
      <c r="A2260" s="30"/>
      <c r="B2260" s="98"/>
      <c r="C2260" s="30"/>
      <c r="D2260" s="2"/>
      <c r="E2260" s="3"/>
      <c r="F2260" s="4"/>
      <c r="G2260" s="2"/>
      <c r="H2260" s="167"/>
      <c r="I2260" s="167"/>
      <c r="J2260" s="168"/>
      <c r="K2260" s="25"/>
    </row>
    <row r="2261" spans="1:11" s="102" customFormat="1">
      <c r="A2261" s="30"/>
      <c r="B2261" s="98"/>
      <c r="C2261" s="30"/>
      <c r="D2261" s="2"/>
      <c r="E2261" s="3"/>
      <c r="F2261" s="4"/>
      <c r="G2261" s="2"/>
      <c r="H2261" s="167"/>
      <c r="I2261" s="167"/>
      <c r="J2261" s="168"/>
      <c r="K2261" s="25"/>
    </row>
    <row r="2262" spans="1:11" s="102" customFormat="1">
      <c r="A2262" s="30"/>
      <c r="B2262" s="98"/>
      <c r="C2262" s="30"/>
      <c r="D2262" s="2"/>
      <c r="E2262" s="3"/>
      <c r="F2262" s="4"/>
      <c r="G2262" s="2"/>
      <c r="H2262" s="167"/>
      <c r="I2262" s="167"/>
      <c r="J2262" s="168"/>
      <c r="K2262" s="25"/>
    </row>
    <row r="2263" spans="1:11" s="102" customFormat="1">
      <c r="A2263" s="30"/>
      <c r="B2263" s="98"/>
      <c r="C2263" s="30"/>
      <c r="D2263" s="2"/>
      <c r="E2263" s="3"/>
      <c r="F2263" s="4"/>
      <c r="G2263" s="2"/>
      <c r="H2263" s="167"/>
      <c r="I2263" s="167"/>
      <c r="J2263" s="168"/>
      <c r="K2263" s="25"/>
    </row>
    <row r="2264" spans="1:11" s="102" customFormat="1">
      <c r="A2264" s="30"/>
      <c r="B2264" s="98"/>
      <c r="C2264" s="30"/>
      <c r="D2264" s="2"/>
      <c r="E2264" s="3"/>
      <c r="F2264" s="4"/>
      <c r="G2264" s="2"/>
      <c r="H2264" s="167"/>
      <c r="I2264" s="167"/>
      <c r="J2264" s="168"/>
      <c r="K2264" s="25"/>
    </row>
    <row r="2265" spans="1:11" s="102" customFormat="1">
      <c r="A2265" s="30"/>
      <c r="B2265" s="98"/>
      <c r="C2265" s="30"/>
      <c r="D2265" s="2"/>
      <c r="E2265" s="3"/>
      <c r="F2265" s="4"/>
      <c r="G2265" s="2"/>
      <c r="H2265" s="167"/>
      <c r="I2265" s="167"/>
      <c r="J2265" s="168"/>
      <c r="K2265" s="25"/>
    </row>
    <row r="2266" spans="1:11" s="102" customFormat="1">
      <c r="A2266" s="30"/>
      <c r="B2266" s="98"/>
      <c r="C2266" s="30"/>
      <c r="D2266" s="2"/>
      <c r="E2266" s="3"/>
      <c r="F2266" s="4"/>
      <c r="G2266" s="2"/>
      <c r="H2266" s="167"/>
      <c r="I2266" s="167"/>
      <c r="J2266" s="168"/>
      <c r="K2266" s="25"/>
    </row>
    <row r="2267" spans="1:11" s="102" customFormat="1">
      <c r="A2267" s="30"/>
      <c r="B2267" s="98"/>
      <c r="C2267" s="30"/>
      <c r="D2267" s="2"/>
      <c r="E2267" s="3"/>
      <c r="F2267" s="4"/>
      <c r="G2267" s="2"/>
      <c r="H2267" s="167"/>
      <c r="I2267" s="167"/>
      <c r="J2267" s="168"/>
      <c r="K2267" s="25"/>
    </row>
    <row r="2268" spans="1:11" s="102" customFormat="1">
      <c r="A2268" s="30"/>
      <c r="B2268" s="98"/>
      <c r="C2268" s="30"/>
      <c r="D2268" s="2"/>
      <c r="E2268" s="3"/>
      <c r="F2268" s="4"/>
      <c r="G2268" s="2"/>
      <c r="H2268" s="167"/>
      <c r="I2268" s="167"/>
      <c r="J2268" s="168"/>
      <c r="K2268" s="25"/>
    </row>
    <row r="2269" spans="1:11" s="102" customFormat="1">
      <c r="A2269" s="30"/>
      <c r="B2269" s="98"/>
      <c r="C2269" s="30"/>
      <c r="D2269" s="2"/>
      <c r="E2269" s="3"/>
      <c r="F2269" s="4"/>
      <c r="G2269" s="2"/>
      <c r="H2269" s="167"/>
      <c r="I2269" s="167"/>
      <c r="J2269" s="168"/>
      <c r="K2269" s="25"/>
    </row>
    <row r="2270" spans="1:11" s="102" customFormat="1">
      <c r="A2270" s="30"/>
      <c r="B2270" s="98"/>
      <c r="C2270" s="30"/>
      <c r="D2270" s="2"/>
      <c r="E2270" s="3"/>
      <c r="F2270" s="4"/>
      <c r="G2270" s="2"/>
      <c r="H2270" s="167"/>
      <c r="I2270" s="167"/>
      <c r="J2270" s="168"/>
      <c r="K2270" s="25"/>
    </row>
    <row r="2271" spans="1:11" s="102" customFormat="1">
      <c r="A2271" s="30"/>
      <c r="B2271" s="98"/>
      <c r="C2271" s="30"/>
      <c r="D2271" s="2"/>
      <c r="E2271" s="3"/>
      <c r="F2271" s="4"/>
      <c r="G2271" s="2"/>
      <c r="H2271" s="167"/>
      <c r="I2271" s="167"/>
      <c r="J2271" s="168"/>
      <c r="K2271" s="25"/>
    </row>
    <row r="2272" spans="1:11" s="102" customFormat="1">
      <c r="A2272" s="30"/>
      <c r="B2272" s="98"/>
      <c r="C2272" s="30"/>
      <c r="D2272" s="2"/>
      <c r="E2272" s="3"/>
      <c r="F2272" s="4"/>
      <c r="G2272" s="2"/>
      <c r="H2272" s="167"/>
      <c r="I2272" s="167"/>
      <c r="J2272" s="168"/>
      <c r="K2272" s="25"/>
    </row>
    <row r="2273" spans="1:11" s="102" customFormat="1">
      <c r="A2273" s="30"/>
      <c r="B2273" s="98"/>
      <c r="C2273" s="30"/>
      <c r="D2273" s="2"/>
      <c r="E2273" s="3"/>
      <c r="F2273" s="4"/>
      <c r="G2273" s="2"/>
      <c r="H2273" s="167"/>
      <c r="I2273" s="167"/>
      <c r="J2273" s="168"/>
      <c r="K2273" s="25"/>
    </row>
    <row r="2274" spans="1:11" s="102" customFormat="1">
      <c r="A2274" s="30"/>
      <c r="B2274" s="98"/>
      <c r="C2274" s="30"/>
      <c r="D2274" s="2"/>
      <c r="E2274" s="3"/>
      <c r="F2274" s="4"/>
      <c r="G2274" s="2"/>
      <c r="H2274" s="167"/>
      <c r="I2274" s="167"/>
      <c r="J2274" s="168"/>
      <c r="K2274" s="25"/>
    </row>
    <row r="2275" spans="1:11" s="102" customFormat="1">
      <c r="A2275" s="30"/>
      <c r="B2275" s="98"/>
      <c r="C2275" s="30"/>
      <c r="D2275" s="2"/>
      <c r="E2275" s="3"/>
      <c r="F2275" s="4"/>
      <c r="G2275" s="2"/>
      <c r="H2275" s="167"/>
      <c r="I2275" s="167"/>
      <c r="J2275" s="168"/>
      <c r="K2275" s="25"/>
    </row>
    <row r="2276" spans="1:11" s="102" customFormat="1">
      <c r="A2276" s="30"/>
      <c r="B2276" s="98"/>
      <c r="C2276" s="30"/>
      <c r="D2276" s="2"/>
      <c r="E2276" s="3"/>
      <c r="F2276" s="4"/>
      <c r="G2276" s="2"/>
      <c r="H2276" s="167"/>
      <c r="I2276" s="167"/>
      <c r="J2276" s="168"/>
      <c r="K2276" s="25"/>
    </row>
    <row r="2277" spans="1:11" s="102" customFormat="1">
      <c r="A2277" s="30"/>
      <c r="B2277" s="98"/>
      <c r="C2277" s="30"/>
      <c r="D2277" s="2"/>
      <c r="E2277" s="3"/>
      <c r="F2277" s="4"/>
      <c r="G2277" s="2"/>
      <c r="H2277" s="167"/>
      <c r="I2277" s="167"/>
      <c r="J2277" s="168"/>
      <c r="K2277" s="25"/>
    </row>
    <row r="2278" spans="1:11" s="102" customFormat="1">
      <c r="A2278" s="30"/>
      <c r="B2278" s="98"/>
      <c r="C2278" s="30"/>
      <c r="D2278" s="2"/>
      <c r="E2278" s="3"/>
      <c r="F2278" s="4"/>
      <c r="G2278" s="2"/>
      <c r="H2278" s="167"/>
      <c r="I2278" s="167"/>
      <c r="J2278" s="168"/>
      <c r="K2278" s="25"/>
    </row>
    <row r="2279" spans="1:11" s="102" customFormat="1">
      <c r="A2279" s="30"/>
      <c r="B2279" s="98"/>
      <c r="C2279" s="30"/>
      <c r="D2279" s="2"/>
      <c r="E2279" s="3"/>
      <c r="F2279" s="4"/>
      <c r="G2279" s="2"/>
      <c r="H2279" s="167"/>
      <c r="I2279" s="167"/>
      <c r="J2279" s="168"/>
      <c r="K2279" s="25"/>
    </row>
    <row r="2280" spans="1:11" s="102" customFormat="1">
      <c r="A2280" s="30"/>
      <c r="B2280" s="98"/>
      <c r="C2280" s="30"/>
      <c r="D2280" s="2"/>
      <c r="E2280" s="3"/>
      <c r="F2280" s="4"/>
      <c r="G2280" s="2"/>
      <c r="H2280" s="167"/>
      <c r="I2280" s="167"/>
      <c r="J2280" s="168"/>
      <c r="K2280" s="25"/>
    </row>
    <row r="2281" spans="1:11" s="102" customFormat="1">
      <c r="A2281" s="30"/>
      <c r="B2281" s="98"/>
      <c r="C2281" s="30"/>
      <c r="D2281" s="2"/>
      <c r="E2281" s="3"/>
      <c r="F2281" s="4"/>
      <c r="G2281" s="2"/>
      <c r="H2281" s="167"/>
      <c r="I2281" s="167"/>
      <c r="J2281" s="168"/>
      <c r="K2281" s="25"/>
    </row>
    <row r="2282" spans="1:11" s="102" customFormat="1">
      <c r="A2282" s="30"/>
      <c r="B2282" s="98"/>
      <c r="C2282" s="30"/>
      <c r="D2282" s="2"/>
      <c r="E2282" s="3"/>
      <c r="F2282" s="4"/>
      <c r="G2282" s="2"/>
      <c r="H2282" s="167"/>
      <c r="I2282" s="167"/>
      <c r="J2282" s="168"/>
      <c r="K2282" s="25"/>
    </row>
    <row r="2283" spans="1:11" s="102" customFormat="1">
      <c r="A2283" s="30"/>
      <c r="B2283" s="98"/>
      <c r="C2283" s="30"/>
      <c r="D2283" s="2"/>
      <c r="E2283" s="3"/>
      <c r="F2283" s="4"/>
      <c r="G2283" s="2"/>
      <c r="H2283" s="167"/>
      <c r="I2283" s="167"/>
      <c r="J2283" s="168"/>
      <c r="K2283" s="25"/>
    </row>
    <row r="2284" spans="1:11" s="102" customFormat="1">
      <c r="A2284" s="30"/>
      <c r="B2284" s="98"/>
      <c r="C2284" s="30"/>
      <c r="D2284" s="2"/>
      <c r="E2284" s="3"/>
      <c r="F2284" s="4"/>
      <c r="G2284" s="2"/>
      <c r="H2284" s="167"/>
      <c r="I2284" s="167"/>
      <c r="J2284" s="168"/>
      <c r="K2284" s="25"/>
    </row>
    <row r="2285" spans="1:11" s="102" customFormat="1">
      <c r="A2285" s="30"/>
      <c r="B2285" s="98"/>
      <c r="C2285" s="30"/>
      <c r="D2285" s="2"/>
      <c r="E2285" s="3"/>
      <c r="F2285" s="4"/>
      <c r="G2285" s="2"/>
      <c r="H2285" s="167"/>
      <c r="I2285" s="167"/>
      <c r="J2285" s="168"/>
      <c r="K2285" s="25"/>
    </row>
    <row r="2286" spans="1:11" s="102" customFormat="1">
      <c r="A2286" s="30"/>
      <c r="B2286" s="98"/>
      <c r="C2286" s="30"/>
      <c r="D2286" s="2"/>
      <c r="E2286" s="3"/>
      <c r="F2286" s="4"/>
      <c r="G2286" s="2"/>
      <c r="H2286" s="167"/>
      <c r="I2286" s="167"/>
      <c r="J2286" s="168"/>
      <c r="K2286" s="25"/>
    </row>
    <row r="2287" spans="1:11" s="102" customFormat="1">
      <c r="A2287" s="30"/>
      <c r="B2287" s="98"/>
      <c r="C2287" s="30"/>
      <c r="D2287" s="2"/>
      <c r="E2287" s="3"/>
      <c r="F2287" s="4"/>
      <c r="G2287" s="2"/>
      <c r="H2287" s="167"/>
      <c r="I2287" s="167"/>
      <c r="J2287" s="168"/>
      <c r="K2287" s="25"/>
    </row>
    <row r="2288" spans="1:11" s="102" customFormat="1">
      <c r="A2288" s="30"/>
      <c r="B2288" s="98"/>
      <c r="C2288" s="30"/>
      <c r="D2288" s="2"/>
      <c r="E2288" s="3"/>
      <c r="F2288" s="4"/>
      <c r="G2288" s="2"/>
      <c r="H2288" s="167"/>
      <c r="I2288" s="167"/>
      <c r="J2288" s="168"/>
      <c r="K2288" s="25"/>
    </row>
    <row r="2289" spans="1:11" s="102" customFormat="1">
      <c r="A2289" s="30"/>
      <c r="B2289" s="98"/>
      <c r="C2289" s="30"/>
      <c r="D2289" s="2"/>
      <c r="E2289" s="3"/>
      <c r="F2289" s="4"/>
      <c r="G2289" s="2"/>
      <c r="H2289" s="167"/>
      <c r="I2289" s="167"/>
      <c r="J2289" s="168"/>
      <c r="K2289" s="25"/>
    </row>
    <row r="2290" spans="1:11" s="102" customFormat="1">
      <c r="A2290" s="30"/>
      <c r="B2290" s="98"/>
      <c r="C2290" s="30"/>
      <c r="D2290" s="2"/>
      <c r="E2290" s="3"/>
      <c r="F2290" s="4"/>
      <c r="G2290" s="2"/>
      <c r="H2290" s="167"/>
      <c r="I2290" s="167"/>
      <c r="J2290" s="168"/>
      <c r="K2290" s="25"/>
    </row>
    <row r="2291" spans="1:11" s="102" customFormat="1">
      <c r="A2291" s="30"/>
      <c r="B2291" s="98"/>
      <c r="C2291" s="30"/>
      <c r="D2291" s="2"/>
      <c r="E2291" s="3"/>
      <c r="F2291" s="4"/>
      <c r="G2291" s="2"/>
      <c r="H2291" s="167"/>
      <c r="I2291" s="167"/>
      <c r="J2291" s="168"/>
      <c r="K2291" s="25"/>
    </row>
    <row r="2292" spans="1:11" s="102" customFormat="1">
      <c r="A2292" s="30"/>
      <c r="B2292" s="98"/>
      <c r="C2292" s="30"/>
      <c r="D2292" s="2"/>
      <c r="E2292" s="3"/>
      <c r="F2292" s="4"/>
      <c r="G2292" s="2"/>
      <c r="H2292" s="167"/>
      <c r="I2292" s="167"/>
      <c r="J2292" s="168"/>
      <c r="K2292" s="25"/>
    </row>
    <row r="2293" spans="1:11" s="102" customFormat="1">
      <c r="A2293" s="30"/>
      <c r="B2293" s="98"/>
      <c r="C2293" s="30"/>
      <c r="D2293" s="2"/>
      <c r="E2293" s="3"/>
      <c r="F2293" s="4"/>
      <c r="G2293" s="2"/>
      <c r="H2293" s="167"/>
      <c r="I2293" s="167"/>
      <c r="J2293" s="168"/>
      <c r="K2293" s="25"/>
    </row>
    <row r="2294" spans="1:11" s="102" customFormat="1">
      <c r="A2294" s="30"/>
      <c r="B2294" s="98"/>
      <c r="C2294" s="30"/>
      <c r="D2294" s="2"/>
      <c r="E2294" s="3"/>
      <c r="F2294" s="4"/>
      <c r="G2294" s="2"/>
      <c r="H2294" s="167"/>
      <c r="I2294" s="167"/>
      <c r="J2294" s="168"/>
      <c r="K2294" s="25"/>
    </row>
    <row r="2295" spans="1:11" s="102" customFormat="1">
      <c r="A2295" s="30"/>
      <c r="B2295" s="98"/>
      <c r="C2295" s="30"/>
      <c r="D2295" s="2"/>
      <c r="E2295" s="3"/>
      <c r="F2295" s="4"/>
      <c r="G2295" s="2"/>
      <c r="H2295" s="167"/>
      <c r="I2295" s="167"/>
      <c r="J2295" s="168"/>
      <c r="K2295" s="25"/>
    </row>
    <row r="2296" spans="1:11" s="102" customFormat="1">
      <c r="A2296" s="30"/>
      <c r="B2296" s="98"/>
      <c r="C2296" s="30"/>
      <c r="D2296" s="2"/>
      <c r="E2296" s="3"/>
      <c r="F2296" s="4"/>
      <c r="G2296" s="2"/>
      <c r="H2296" s="167"/>
      <c r="I2296" s="167"/>
      <c r="J2296" s="168"/>
      <c r="K2296" s="25"/>
    </row>
    <row r="2297" spans="1:11" s="102" customFormat="1">
      <c r="A2297" s="30"/>
      <c r="B2297" s="98"/>
      <c r="C2297" s="30"/>
      <c r="D2297" s="2"/>
      <c r="E2297" s="3"/>
      <c r="F2297" s="4"/>
      <c r="G2297" s="2"/>
      <c r="H2297" s="167"/>
      <c r="I2297" s="167"/>
      <c r="J2297" s="168"/>
      <c r="K2297" s="25"/>
    </row>
    <row r="2298" spans="1:11" s="102" customFormat="1">
      <c r="A2298" s="30"/>
      <c r="B2298" s="98"/>
      <c r="C2298" s="30"/>
      <c r="D2298" s="2"/>
      <c r="E2298" s="3"/>
      <c r="F2298" s="4"/>
      <c r="G2298" s="2"/>
      <c r="H2298" s="167"/>
      <c r="I2298" s="167"/>
      <c r="J2298" s="168"/>
      <c r="K2298" s="25"/>
    </row>
    <row r="2299" spans="1:11" s="102" customFormat="1">
      <c r="A2299" s="30"/>
      <c r="B2299" s="98"/>
      <c r="C2299" s="30"/>
      <c r="D2299" s="2"/>
      <c r="E2299" s="3"/>
      <c r="F2299" s="4"/>
      <c r="G2299" s="2"/>
      <c r="H2299" s="167"/>
      <c r="I2299" s="167"/>
      <c r="J2299" s="168"/>
      <c r="K2299" s="25"/>
    </row>
    <row r="2300" spans="1:11" s="102" customFormat="1">
      <c r="A2300" s="30"/>
      <c r="B2300" s="98"/>
      <c r="C2300" s="30"/>
      <c r="D2300" s="2"/>
      <c r="E2300" s="3"/>
      <c r="F2300" s="4"/>
      <c r="G2300" s="2"/>
      <c r="H2300" s="167"/>
      <c r="I2300" s="167"/>
      <c r="J2300" s="168"/>
      <c r="K2300" s="25"/>
    </row>
    <row r="2301" spans="1:11" s="102" customFormat="1">
      <c r="A2301" s="30"/>
      <c r="B2301" s="98"/>
      <c r="C2301" s="30"/>
      <c r="D2301" s="2"/>
      <c r="E2301" s="3"/>
      <c r="F2301" s="4"/>
      <c r="G2301" s="2"/>
      <c r="H2301" s="167"/>
      <c r="I2301" s="167"/>
      <c r="J2301" s="168"/>
      <c r="K2301" s="25"/>
    </row>
    <row r="2302" spans="1:11" s="102" customFormat="1">
      <c r="A2302" s="30"/>
      <c r="B2302" s="98"/>
      <c r="C2302" s="30"/>
      <c r="D2302" s="2"/>
      <c r="E2302" s="3"/>
      <c r="F2302" s="4"/>
      <c r="G2302" s="2"/>
      <c r="H2302" s="167"/>
      <c r="I2302" s="167"/>
      <c r="J2302" s="168"/>
      <c r="K2302" s="25"/>
    </row>
    <row r="2303" spans="1:11" s="102" customFormat="1">
      <c r="A2303" s="30"/>
      <c r="B2303" s="98"/>
      <c r="C2303" s="30"/>
      <c r="D2303" s="2"/>
      <c r="E2303" s="3"/>
      <c r="F2303" s="4"/>
      <c r="G2303" s="2"/>
      <c r="H2303" s="167"/>
      <c r="I2303" s="167"/>
      <c r="J2303" s="168"/>
      <c r="K2303" s="25"/>
    </row>
    <row r="2304" spans="1:11" s="102" customFormat="1">
      <c r="A2304" s="30"/>
      <c r="B2304" s="98"/>
      <c r="C2304" s="30"/>
      <c r="D2304" s="2"/>
      <c r="E2304" s="3"/>
      <c r="F2304" s="4"/>
      <c r="G2304" s="2"/>
      <c r="H2304" s="167"/>
      <c r="I2304" s="167"/>
      <c r="J2304" s="168"/>
      <c r="K2304" s="25"/>
    </row>
    <row r="2305" spans="1:11" s="102" customFormat="1">
      <c r="A2305" s="30"/>
      <c r="B2305" s="98"/>
      <c r="C2305" s="30"/>
      <c r="D2305" s="2"/>
      <c r="E2305" s="3"/>
      <c r="F2305" s="4"/>
      <c r="G2305" s="2"/>
      <c r="H2305" s="167"/>
      <c r="I2305" s="167"/>
      <c r="J2305" s="168"/>
      <c r="K2305" s="25"/>
    </row>
    <row r="2306" spans="1:11" s="102" customFormat="1">
      <c r="A2306" s="30"/>
      <c r="B2306" s="98"/>
      <c r="C2306" s="30"/>
      <c r="D2306" s="2"/>
      <c r="E2306" s="3"/>
      <c r="F2306" s="4"/>
      <c r="G2306" s="2"/>
      <c r="H2306" s="167"/>
      <c r="I2306" s="167"/>
      <c r="J2306" s="168"/>
      <c r="K2306" s="25"/>
    </row>
    <row r="2307" spans="1:11" s="102" customFormat="1">
      <c r="A2307" s="30"/>
      <c r="B2307" s="98"/>
      <c r="C2307" s="30"/>
      <c r="D2307" s="2"/>
      <c r="E2307" s="3"/>
      <c r="F2307" s="4"/>
      <c r="G2307" s="2"/>
      <c r="H2307" s="167"/>
      <c r="I2307" s="167"/>
      <c r="J2307" s="168"/>
      <c r="K2307" s="25"/>
    </row>
    <row r="2308" spans="1:11" s="102" customFormat="1">
      <c r="A2308" s="30"/>
      <c r="B2308" s="98"/>
      <c r="C2308" s="30"/>
      <c r="D2308" s="2"/>
      <c r="E2308" s="3"/>
      <c r="F2308" s="4"/>
      <c r="G2308" s="2"/>
      <c r="H2308" s="167"/>
      <c r="I2308" s="167"/>
      <c r="J2308" s="168"/>
      <c r="K2308" s="25"/>
    </row>
    <row r="2309" spans="1:11" s="102" customFormat="1">
      <c r="A2309" s="30"/>
      <c r="B2309" s="98"/>
      <c r="C2309" s="30"/>
      <c r="D2309" s="2"/>
      <c r="E2309" s="3"/>
      <c r="F2309" s="4"/>
      <c r="G2309" s="2"/>
      <c r="H2309" s="167"/>
      <c r="I2309" s="167"/>
      <c r="J2309" s="168"/>
      <c r="K2309" s="25"/>
    </row>
    <row r="2310" spans="1:11" s="102" customFormat="1">
      <c r="A2310" s="30"/>
      <c r="B2310" s="98"/>
      <c r="C2310" s="30"/>
      <c r="D2310" s="2"/>
      <c r="E2310" s="3"/>
      <c r="F2310" s="4"/>
      <c r="G2310" s="2"/>
      <c r="H2310" s="167"/>
      <c r="I2310" s="167"/>
      <c r="J2310" s="168"/>
      <c r="K2310" s="25"/>
    </row>
    <row r="2311" spans="1:11" s="102" customFormat="1">
      <c r="A2311" s="30"/>
      <c r="B2311" s="98"/>
      <c r="C2311" s="30"/>
      <c r="D2311" s="2"/>
      <c r="E2311" s="3"/>
      <c r="F2311" s="4"/>
      <c r="G2311" s="2"/>
      <c r="H2311" s="167"/>
      <c r="I2311" s="167"/>
      <c r="J2311" s="168"/>
      <c r="K2311" s="25"/>
    </row>
    <row r="2312" spans="1:11" s="102" customFormat="1">
      <c r="A2312" s="30"/>
      <c r="B2312" s="98"/>
      <c r="C2312" s="30"/>
      <c r="D2312" s="2"/>
      <c r="E2312" s="3"/>
      <c r="F2312" s="4"/>
      <c r="G2312" s="2"/>
      <c r="H2312" s="167"/>
      <c r="I2312" s="167"/>
      <c r="J2312" s="168"/>
      <c r="K2312" s="25"/>
    </row>
    <row r="2313" spans="1:11" s="102" customFormat="1">
      <c r="A2313" s="30"/>
      <c r="B2313" s="98"/>
      <c r="C2313" s="30"/>
      <c r="D2313" s="2"/>
      <c r="E2313" s="3"/>
      <c r="F2313" s="4"/>
      <c r="G2313" s="2"/>
      <c r="H2313" s="167"/>
      <c r="I2313" s="167"/>
      <c r="J2313" s="168"/>
      <c r="K2313" s="25"/>
    </row>
    <row r="2314" spans="1:11" s="102" customFormat="1">
      <c r="A2314" s="30"/>
      <c r="B2314" s="98"/>
      <c r="C2314" s="30"/>
      <c r="D2314" s="2"/>
      <c r="E2314" s="3"/>
      <c r="F2314" s="4"/>
      <c r="G2314" s="2"/>
      <c r="H2314" s="167"/>
      <c r="I2314" s="167"/>
      <c r="J2314" s="168"/>
      <c r="K2314" s="25"/>
    </row>
    <row r="2315" spans="1:11" s="102" customFormat="1">
      <c r="A2315" s="30"/>
      <c r="B2315" s="98"/>
      <c r="C2315" s="30"/>
      <c r="D2315" s="2"/>
      <c r="E2315" s="3"/>
      <c r="F2315" s="4"/>
      <c r="G2315" s="2"/>
      <c r="H2315" s="167"/>
      <c r="I2315" s="167"/>
      <c r="J2315" s="168"/>
      <c r="K2315" s="25"/>
    </row>
    <row r="2316" spans="1:11" s="102" customFormat="1">
      <c r="A2316" s="30"/>
      <c r="B2316" s="98"/>
      <c r="C2316" s="30"/>
      <c r="D2316" s="2"/>
      <c r="E2316" s="3"/>
      <c r="F2316" s="4"/>
      <c r="G2316" s="2"/>
      <c r="H2316" s="167"/>
      <c r="I2316" s="167"/>
      <c r="J2316" s="168"/>
      <c r="K2316" s="25"/>
    </row>
    <row r="2317" spans="1:11" s="102" customFormat="1">
      <c r="A2317" s="30"/>
      <c r="B2317" s="98"/>
      <c r="C2317" s="30"/>
      <c r="D2317" s="2"/>
      <c r="E2317" s="3"/>
      <c r="F2317" s="4"/>
      <c r="G2317" s="2"/>
      <c r="H2317" s="167"/>
      <c r="I2317" s="167"/>
      <c r="J2317" s="168"/>
      <c r="K2317" s="25"/>
    </row>
    <row r="2318" spans="1:11" s="102" customFormat="1">
      <c r="A2318" s="30"/>
      <c r="B2318" s="98"/>
      <c r="C2318" s="30"/>
      <c r="D2318" s="2"/>
      <c r="E2318" s="3"/>
      <c r="F2318" s="4"/>
      <c r="G2318" s="2"/>
      <c r="H2318" s="167"/>
      <c r="I2318" s="167"/>
      <c r="J2318" s="168"/>
      <c r="K2318" s="25"/>
    </row>
    <row r="2319" spans="1:11" s="102" customFormat="1">
      <c r="A2319" s="30"/>
      <c r="B2319" s="98"/>
      <c r="C2319" s="30"/>
      <c r="D2319" s="2"/>
      <c r="E2319" s="3"/>
      <c r="F2319" s="4"/>
      <c r="G2319" s="2"/>
      <c r="H2319" s="167"/>
      <c r="I2319" s="167"/>
      <c r="J2319" s="168"/>
      <c r="K2319" s="25"/>
    </row>
    <row r="2320" spans="1:11" s="102" customFormat="1">
      <c r="A2320" s="30"/>
      <c r="B2320" s="98"/>
      <c r="C2320" s="30"/>
      <c r="D2320" s="2"/>
      <c r="E2320" s="3"/>
      <c r="F2320" s="4"/>
      <c r="G2320" s="2"/>
      <c r="H2320" s="167"/>
      <c r="I2320" s="167"/>
      <c r="J2320" s="168"/>
      <c r="K2320" s="25"/>
    </row>
    <row r="2321" spans="1:11" s="102" customFormat="1">
      <c r="A2321" s="30"/>
      <c r="B2321" s="98"/>
      <c r="C2321" s="30"/>
      <c r="D2321" s="2"/>
      <c r="E2321" s="3"/>
      <c r="F2321" s="4"/>
      <c r="G2321" s="2"/>
      <c r="H2321" s="167"/>
      <c r="I2321" s="167"/>
      <c r="J2321" s="168"/>
      <c r="K2321" s="25"/>
    </row>
    <row r="2322" spans="1:11" s="102" customFormat="1">
      <c r="A2322" s="30"/>
      <c r="B2322" s="98"/>
      <c r="C2322" s="30"/>
      <c r="D2322" s="2"/>
      <c r="E2322" s="3"/>
      <c r="F2322" s="4"/>
      <c r="G2322" s="2"/>
      <c r="H2322" s="167"/>
      <c r="I2322" s="167"/>
      <c r="J2322" s="168"/>
      <c r="K2322" s="25"/>
    </row>
    <row r="2323" spans="1:11" s="102" customFormat="1">
      <c r="A2323" s="30"/>
      <c r="B2323" s="98"/>
      <c r="C2323" s="30"/>
      <c r="D2323" s="2"/>
      <c r="E2323" s="3"/>
      <c r="F2323" s="4"/>
      <c r="G2323" s="2"/>
      <c r="H2323" s="167"/>
      <c r="I2323" s="167"/>
      <c r="J2323" s="168"/>
      <c r="K2323" s="25"/>
    </row>
    <row r="2324" spans="1:11" s="102" customFormat="1">
      <c r="A2324" s="30"/>
      <c r="B2324" s="98"/>
      <c r="C2324" s="30"/>
      <c r="D2324" s="2"/>
      <c r="E2324" s="3"/>
      <c r="F2324" s="4"/>
      <c r="G2324" s="2"/>
      <c r="H2324" s="167"/>
      <c r="I2324" s="167"/>
      <c r="J2324" s="168"/>
      <c r="K2324" s="25"/>
    </row>
    <row r="2325" spans="1:11" s="102" customFormat="1">
      <c r="A2325" s="30"/>
      <c r="B2325" s="98"/>
      <c r="C2325" s="30"/>
      <c r="D2325" s="2"/>
      <c r="E2325" s="3"/>
      <c r="F2325" s="4"/>
      <c r="G2325" s="2"/>
      <c r="H2325" s="167"/>
      <c r="I2325" s="167"/>
      <c r="J2325" s="168"/>
      <c r="K2325" s="25"/>
    </row>
    <row r="2326" spans="1:11" s="102" customFormat="1">
      <c r="A2326" s="30"/>
      <c r="B2326" s="98"/>
      <c r="C2326" s="30"/>
      <c r="D2326" s="2"/>
      <c r="E2326" s="3"/>
      <c r="F2326" s="4"/>
      <c r="G2326" s="2"/>
      <c r="H2326" s="167"/>
      <c r="I2326" s="167"/>
      <c r="J2326" s="168"/>
      <c r="K2326" s="25"/>
    </row>
    <row r="2327" spans="1:11" s="102" customFormat="1">
      <c r="A2327" s="30"/>
      <c r="B2327" s="98"/>
      <c r="C2327" s="30"/>
      <c r="D2327" s="2"/>
      <c r="E2327" s="3"/>
      <c r="F2327" s="4"/>
      <c r="G2327" s="2"/>
      <c r="H2327" s="167"/>
      <c r="I2327" s="167"/>
      <c r="J2327" s="168"/>
      <c r="K2327" s="25"/>
    </row>
    <row r="2328" spans="1:11" s="102" customFormat="1">
      <c r="A2328" s="30"/>
      <c r="B2328" s="98"/>
      <c r="C2328" s="30"/>
      <c r="D2328" s="2"/>
      <c r="E2328" s="3"/>
      <c r="F2328" s="4"/>
      <c r="G2328" s="2"/>
      <c r="H2328" s="167"/>
      <c r="I2328" s="167"/>
      <c r="J2328" s="168"/>
      <c r="K2328" s="25"/>
    </row>
    <row r="2329" spans="1:11" s="102" customFormat="1">
      <c r="A2329" s="30"/>
      <c r="B2329" s="98"/>
      <c r="C2329" s="30"/>
      <c r="D2329" s="2"/>
      <c r="E2329" s="3"/>
      <c r="F2329" s="4"/>
      <c r="G2329" s="2"/>
      <c r="H2329" s="167"/>
      <c r="I2329" s="167"/>
      <c r="J2329" s="168"/>
      <c r="K2329" s="25"/>
    </row>
    <row r="2330" spans="1:11" s="102" customFormat="1">
      <c r="A2330" s="30"/>
      <c r="B2330" s="98"/>
      <c r="C2330" s="30"/>
      <c r="D2330" s="2"/>
      <c r="E2330" s="3"/>
      <c r="F2330" s="4"/>
      <c r="G2330" s="2"/>
      <c r="H2330" s="167"/>
      <c r="I2330" s="167"/>
      <c r="J2330" s="168"/>
      <c r="K2330" s="25"/>
    </row>
    <row r="2331" spans="1:11" s="102" customFormat="1">
      <c r="A2331" s="30"/>
      <c r="B2331" s="98"/>
      <c r="C2331" s="30"/>
      <c r="D2331" s="2"/>
      <c r="E2331" s="3"/>
      <c r="F2331" s="4"/>
      <c r="G2331" s="2"/>
      <c r="H2331" s="167"/>
      <c r="I2331" s="167"/>
      <c r="J2331" s="168"/>
      <c r="K2331" s="25"/>
    </row>
    <row r="2332" spans="1:11" s="102" customFormat="1">
      <c r="A2332" s="30"/>
      <c r="B2332" s="98"/>
      <c r="C2332" s="30"/>
      <c r="D2332" s="2"/>
      <c r="E2332" s="3"/>
      <c r="F2332" s="4"/>
      <c r="G2332" s="2"/>
      <c r="H2332" s="167"/>
      <c r="I2332" s="167"/>
      <c r="J2332" s="168"/>
      <c r="K2332" s="25"/>
    </row>
    <row r="2333" spans="1:11" s="102" customFormat="1">
      <c r="A2333" s="30"/>
      <c r="B2333" s="98"/>
      <c r="C2333" s="30"/>
      <c r="D2333" s="2"/>
      <c r="E2333" s="3"/>
      <c r="F2333" s="4"/>
      <c r="G2333" s="2"/>
      <c r="H2333" s="167"/>
      <c r="I2333" s="167"/>
      <c r="J2333" s="168"/>
      <c r="K2333" s="25"/>
    </row>
    <row r="2334" spans="1:11" s="102" customFormat="1">
      <c r="A2334" s="30"/>
      <c r="B2334" s="98"/>
      <c r="C2334" s="30"/>
      <c r="D2334" s="2"/>
      <c r="E2334" s="3"/>
      <c r="F2334" s="4"/>
      <c r="G2334" s="2"/>
      <c r="H2334" s="167"/>
      <c r="I2334" s="167"/>
      <c r="J2334" s="168"/>
      <c r="K2334" s="25"/>
    </row>
    <row r="2335" spans="1:11" s="102" customFormat="1">
      <c r="A2335" s="30"/>
      <c r="B2335" s="98"/>
      <c r="C2335" s="30"/>
      <c r="D2335" s="2"/>
      <c r="E2335" s="3"/>
      <c r="F2335" s="4"/>
      <c r="G2335" s="2"/>
      <c r="H2335" s="167"/>
      <c r="I2335" s="167"/>
      <c r="J2335" s="168"/>
      <c r="K2335" s="25"/>
    </row>
    <row r="2336" spans="1:11" s="102" customFormat="1">
      <c r="A2336" s="30"/>
      <c r="B2336" s="98"/>
      <c r="C2336" s="30"/>
      <c r="D2336" s="2"/>
      <c r="E2336" s="3"/>
      <c r="F2336" s="4"/>
      <c r="G2336" s="2"/>
      <c r="H2336" s="167"/>
      <c r="I2336" s="167"/>
      <c r="J2336" s="168"/>
      <c r="K2336" s="25"/>
    </row>
    <row r="2337" spans="1:11" s="102" customFormat="1">
      <c r="A2337" s="30"/>
      <c r="B2337" s="98"/>
      <c r="C2337" s="30"/>
      <c r="D2337" s="2"/>
      <c r="E2337" s="3"/>
      <c r="F2337" s="4"/>
      <c r="G2337" s="2"/>
      <c r="H2337" s="167"/>
      <c r="I2337" s="167"/>
      <c r="J2337" s="168"/>
      <c r="K2337" s="25"/>
    </row>
    <row r="2338" spans="1:11" s="102" customFormat="1">
      <c r="A2338" s="30"/>
      <c r="B2338" s="98"/>
      <c r="C2338" s="30"/>
      <c r="D2338" s="2"/>
      <c r="E2338" s="3"/>
      <c r="F2338" s="4"/>
      <c r="G2338" s="2"/>
      <c r="H2338" s="167"/>
      <c r="I2338" s="167"/>
      <c r="J2338" s="168"/>
      <c r="K2338" s="25"/>
    </row>
    <row r="2339" spans="1:11" s="102" customFormat="1">
      <c r="A2339" s="30"/>
      <c r="B2339" s="98"/>
      <c r="C2339" s="30"/>
      <c r="D2339" s="2"/>
      <c r="E2339" s="3"/>
      <c r="F2339" s="4"/>
      <c r="G2339" s="2"/>
      <c r="H2339" s="167"/>
      <c r="I2339" s="167"/>
      <c r="J2339" s="168"/>
      <c r="K2339" s="25"/>
    </row>
    <row r="2340" spans="1:11" s="102" customFormat="1">
      <c r="A2340" s="30"/>
      <c r="B2340" s="98"/>
      <c r="C2340" s="30"/>
      <c r="D2340" s="2"/>
      <c r="E2340" s="3"/>
      <c r="F2340" s="4"/>
      <c r="G2340" s="2"/>
      <c r="H2340" s="167"/>
      <c r="I2340" s="167"/>
      <c r="J2340" s="168"/>
      <c r="K2340" s="25"/>
    </row>
    <row r="2341" spans="1:11" s="102" customFormat="1">
      <c r="A2341" s="30"/>
      <c r="B2341" s="98"/>
      <c r="C2341" s="30"/>
      <c r="D2341" s="2"/>
      <c r="E2341" s="3"/>
      <c r="F2341" s="4"/>
      <c r="G2341" s="2"/>
      <c r="H2341" s="167"/>
      <c r="I2341" s="167"/>
      <c r="J2341" s="168"/>
      <c r="K2341" s="25"/>
    </row>
    <row r="2342" spans="1:11" s="102" customFormat="1">
      <c r="A2342" s="30"/>
      <c r="B2342" s="98"/>
      <c r="C2342" s="30"/>
      <c r="D2342" s="2"/>
      <c r="E2342" s="3"/>
      <c r="F2342" s="4"/>
      <c r="G2342" s="2"/>
      <c r="H2342" s="167"/>
      <c r="I2342" s="167"/>
      <c r="J2342" s="168"/>
      <c r="K2342" s="25"/>
    </row>
    <row r="2343" spans="1:11" s="102" customFormat="1">
      <c r="A2343" s="30"/>
      <c r="B2343" s="98"/>
      <c r="C2343" s="30"/>
      <c r="D2343" s="2"/>
      <c r="E2343" s="3"/>
      <c r="F2343" s="4"/>
      <c r="G2343" s="2"/>
      <c r="H2343" s="167"/>
      <c r="I2343" s="167"/>
      <c r="J2343" s="168"/>
      <c r="K2343" s="25"/>
    </row>
    <row r="2344" spans="1:11" s="102" customFormat="1">
      <c r="A2344" s="30"/>
      <c r="B2344" s="98"/>
      <c r="C2344" s="30"/>
      <c r="D2344" s="2"/>
      <c r="E2344" s="3"/>
      <c r="F2344" s="4"/>
      <c r="G2344" s="2"/>
      <c r="H2344" s="167"/>
      <c r="I2344" s="167"/>
      <c r="J2344" s="168"/>
      <c r="K2344" s="25"/>
    </row>
    <row r="2345" spans="1:11" s="102" customFormat="1">
      <c r="A2345" s="30"/>
      <c r="B2345" s="98"/>
      <c r="C2345" s="30"/>
      <c r="D2345" s="2"/>
      <c r="E2345" s="3"/>
      <c r="F2345" s="4"/>
      <c r="G2345" s="2"/>
      <c r="H2345" s="167"/>
      <c r="I2345" s="167"/>
      <c r="J2345" s="168"/>
      <c r="K2345" s="25"/>
    </row>
    <row r="2346" spans="1:11" s="102" customFormat="1">
      <c r="A2346" s="30"/>
      <c r="B2346" s="98"/>
      <c r="C2346" s="30"/>
      <c r="D2346" s="2"/>
      <c r="E2346" s="3"/>
      <c r="F2346" s="4"/>
      <c r="G2346" s="2"/>
      <c r="H2346" s="167"/>
      <c r="I2346" s="167"/>
      <c r="J2346" s="168"/>
      <c r="K2346" s="25"/>
    </row>
    <row r="2347" spans="1:11" s="102" customFormat="1">
      <c r="A2347" s="30"/>
      <c r="B2347" s="98"/>
      <c r="C2347" s="30"/>
      <c r="D2347" s="2"/>
      <c r="E2347" s="3"/>
      <c r="F2347" s="4"/>
      <c r="G2347" s="2"/>
      <c r="H2347" s="167"/>
      <c r="I2347" s="167"/>
      <c r="J2347" s="168"/>
      <c r="K2347" s="25"/>
    </row>
    <row r="2348" spans="1:11" s="102" customFormat="1">
      <c r="A2348" s="30"/>
      <c r="B2348" s="98"/>
      <c r="C2348" s="30"/>
      <c r="D2348" s="2"/>
      <c r="E2348" s="3"/>
      <c r="F2348" s="4"/>
      <c r="G2348" s="2"/>
      <c r="H2348" s="167"/>
      <c r="I2348" s="167"/>
      <c r="J2348" s="168"/>
      <c r="K2348" s="25"/>
    </row>
    <row r="2349" spans="1:11" s="102" customFormat="1">
      <c r="A2349" s="30"/>
      <c r="B2349" s="98"/>
      <c r="C2349" s="30"/>
      <c r="D2349" s="2"/>
      <c r="E2349" s="3"/>
      <c r="F2349" s="4"/>
      <c r="G2349" s="2"/>
      <c r="H2349" s="167"/>
      <c r="I2349" s="167"/>
      <c r="J2349" s="168"/>
      <c r="K2349" s="25"/>
    </row>
    <row r="2350" spans="1:11" s="102" customFormat="1">
      <c r="A2350" s="30"/>
      <c r="B2350" s="98"/>
      <c r="C2350" s="30"/>
      <c r="D2350" s="2"/>
      <c r="E2350" s="3"/>
      <c r="F2350" s="4"/>
      <c r="G2350" s="2"/>
      <c r="H2350" s="167"/>
      <c r="I2350" s="167"/>
      <c r="J2350" s="168"/>
      <c r="K2350" s="25"/>
    </row>
    <row r="2351" spans="1:11" s="102" customFormat="1">
      <c r="A2351" s="30"/>
      <c r="B2351" s="98"/>
      <c r="C2351" s="30"/>
      <c r="D2351" s="2"/>
      <c r="E2351" s="3"/>
      <c r="F2351" s="4"/>
      <c r="G2351" s="2"/>
      <c r="H2351" s="167"/>
      <c r="I2351" s="167"/>
      <c r="J2351" s="168"/>
      <c r="K2351" s="25"/>
    </row>
    <row r="2352" spans="1:11" s="102" customFormat="1">
      <c r="A2352" s="30"/>
      <c r="B2352" s="98"/>
      <c r="C2352" s="30"/>
      <c r="D2352" s="2"/>
      <c r="E2352" s="3"/>
      <c r="F2352" s="4"/>
      <c r="G2352" s="2"/>
      <c r="H2352" s="167"/>
      <c r="I2352" s="167"/>
      <c r="J2352" s="168"/>
      <c r="K2352" s="25"/>
    </row>
    <row r="2353" spans="1:11" s="102" customFormat="1">
      <c r="A2353" s="30"/>
      <c r="B2353" s="98"/>
      <c r="C2353" s="30"/>
      <c r="D2353" s="2"/>
      <c r="E2353" s="3"/>
      <c r="F2353" s="4"/>
      <c r="G2353" s="2"/>
      <c r="H2353" s="167"/>
      <c r="I2353" s="167"/>
      <c r="J2353" s="168"/>
      <c r="K2353" s="25"/>
    </row>
    <row r="2354" spans="1:11" s="102" customFormat="1">
      <c r="A2354" s="30"/>
      <c r="B2354" s="98"/>
      <c r="C2354" s="30"/>
      <c r="D2354" s="2"/>
      <c r="E2354" s="3"/>
      <c r="F2354" s="4"/>
      <c r="G2354" s="2"/>
      <c r="H2354" s="167"/>
      <c r="I2354" s="167"/>
      <c r="J2354" s="168"/>
      <c r="K2354" s="25"/>
    </row>
    <row r="2355" spans="1:11" s="102" customFormat="1">
      <c r="A2355" s="30"/>
      <c r="B2355" s="98"/>
      <c r="C2355" s="30"/>
      <c r="D2355" s="2"/>
      <c r="E2355" s="3"/>
      <c r="F2355" s="4"/>
      <c r="G2355" s="2"/>
      <c r="H2355" s="167"/>
      <c r="I2355" s="167"/>
      <c r="J2355" s="168"/>
      <c r="K2355" s="25"/>
    </row>
    <row r="2356" spans="1:11" s="102" customFormat="1">
      <c r="A2356" s="30"/>
      <c r="B2356" s="98"/>
      <c r="C2356" s="30"/>
      <c r="D2356" s="2"/>
      <c r="E2356" s="3"/>
      <c r="F2356" s="4"/>
      <c r="G2356" s="2"/>
      <c r="H2356" s="167"/>
      <c r="I2356" s="167"/>
      <c r="J2356" s="168"/>
      <c r="K2356" s="25"/>
    </row>
    <row r="2357" spans="1:11" s="102" customFormat="1">
      <c r="A2357" s="30"/>
      <c r="B2357" s="98"/>
      <c r="C2357" s="30"/>
      <c r="D2357" s="2"/>
      <c r="E2357" s="3"/>
      <c r="F2357" s="4"/>
      <c r="G2357" s="2"/>
      <c r="H2357" s="167"/>
      <c r="I2357" s="167"/>
      <c r="J2357" s="168"/>
      <c r="K2357" s="25"/>
    </row>
    <row r="2358" spans="1:11" s="102" customFormat="1">
      <c r="A2358" s="30"/>
      <c r="B2358" s="98"/>
      <c r="C2358" s="30"/>
      <c r="D2358" s="2"/>
      <c r="E2358" s="3"/>
      <c r="F2358" s="4"/>
      <c r="G2358" s="2"/>
      <c r="H2358" s="167"/>
      <c r="I2358" s="167"/>
      <c r="J2358" s="168"/>
      <c r="K2358" s="25"/>
    </row>
    <row r="2359" spans="1:11" s="102" customFormat="1">
      <c r="A2359" s="30"/>
      <c r="B2359" s="98"/>
      <c r="C2359" s="30"/>
      <c r="D2359" s="2"/>
      <c r="E2359" s="3"/>
      <c r="F2359" s="4"/>
      <c r="G2359" s="2"/>
      <c r="H2359" s="167"/>
      <c r="I2359" s="167"/>
      <c r="J2359" s="168"/>
      <c r="K2359" s="25"/>
    </row>
    <row r="2360" spans="1:11" s="102" customFormat="1">
      <c r="A2360" s="30"/>
      <c r="B2360" s="98"/>
      <c r="C2360" s="30"/>
      <c r="D2360" s="2"/>
      <c r="E2360" s="3"/>
      <c r="F2360" s="4"/>
      <c r="G2360" s="2"/>
      <c r="H2360" s="167"/>
      <c r="I2360" s="167"/>
      <c r="J2360" s="168"/>
      <c r="K2360" s="25"/>
    </row>
    <row r="2361" spans="1:11" s="102" customFormat="1">
      <c r="A2361" s="30"/>
      <c r="B2361" s="98"/>
      <c r="C2361" s="30"/>
      <c r="D2361" s="2"/>
      <c r="E2361" s="3"/>
      <c r="F2361" s="4"/>
      <c r="G2361" s="2"/>
      <c r="H2361" s="167"/>
      <c r="I2361" s="167"/>
      <c r="J2361" s="168"/>
      <c r="K2361" s="25"/>
    </row>
    <row r="2362" spans="1:11" s="102" customFormat="1">
      <c r="A2362" s="30"/>
      <c r="B2362" s="98"/>
      <c r="C2362" s="30"/>
      <c r="D2362" s="2"/>
      <c r="E2362" s="3"/>
      <c r="F2362" s="4"/>
      <c r="G2362" s="2"/>
      <c r="H2362" s="167"/>
      <c r="I2362" s="167"/>
      <c r="J2362" s="168"/>
      <c r="K2362" s="25"/>
    </row>
    <row r="2363" spans="1:11" s="102" customFormat="1">
      <c r="A2363" s="30"/>
      <c r="B2363" s="98"/>
      <c r="C2363" s="30"/>
      <c r="D2363" s="2"/>
      <c r="E2363" s="3"/>
      <c r="F2363" s="4"/>
      <c r="G2363" s="2"/>
      <c r="H2363" s="167"/>
      <c r="I2363" s="167"/>
      <c r="J2363" s="168"/>
      <c r="K2363" s="25"/>
    </row>
    <row r="2364" spans="1:11" s="102" customFormat="1">
      <c r="A2364" s="30"/>
      <c r="B2364" s="98"/>
      <c r="C2364" s="30"/>
      <c r="D2364" s="2"/>
      <c r="E2364" s="3"/>
      <c r="F2364" s="4"/>
      <c r="G2364" s="2"/>
      <c r="H2364" s="167"/>
      <c r="I2364" s="167"/>
      <c r="J2364" s="168"/>
      <c r="K2364" s="25"/>
    </row>
    <row r="2365" spans="1:11" s="102" customFormat="1">
      <c r="A2365" s="30"/>
      <c r="B2365" s="98"/>
      <c r="C2365" s="30"/>
      <c r="D2365" s="2"/>
      <c r="E2365" s="3"/>
      <c r="F2365" s="4"/>
      <c r="G2365" s="2"/>
      <c r="H2365" s="167"/>
      <c r="I2365" s="167"/>
      <c r="J2365" s="168"/>
      <c r="K2365" s="25"/>
    </row>
    <row r="2366" spans="1:11" s="102" customFormat="1">
      <c r="A2366" s="30"/>
      <c r="B2366" s="98"/>
      <c r="C2366" s="30"/>
      <c r="D2366" s="2"/>
      <c r="E2366" s="3"/>
      <c r="F2366" s="4"/>
      <c r="G2366" s="2"/>
      <c r="H2366" s="167"/>
      <c r="I2366" s="167"/>
      <c r="J2366" s="168"/>
      <c r="K2366" s="25"/>
    </row>
    <row r="2367" spans="1:11" s="102" customFormat="1">
      <c r="A2367" s="30"/>
      <c r="B2367" s="98"/>
      <c r="C2367" s="30"/>
      <c r="D2367" s="2"/>
      <c r="E2367" s="3"/>
      <c r="F2367" s="4"/>
      <c r="G2367" s="2"/>
      <c r="H2367" s="167"/>
      <c r="I2367" s="167"/>
      <c r="J2367" s="168"/>
      <c r="K2367" s="25"/>
    </row>
    <row r="2368" spans="1:11" s="102" customFormat="1">
      <c r="A2368" s="30"/>
      <c r="B2368" s="98"/>
      <c r="C2368" s="30"/>
      <c r="D2368" s="2"/>
      <c r="E2368" s="3"/>
      <c r="F2368" s="4"/>
      <c r="G2368" s="2"/>
      <c r="H2368" s="167"/>
      <c r="I2368" s="167"/>
      <c r="J2368" s="168"/>
      <c r="K2368" s="25"/>
    </row>
    <row r="2369" spans="1:11" s="102" customFormat="1">
      <c r="A2369" s="30"/>
      <c r="B2369" s="98"/>
      <c r="C2369" s="30"/>
      <c r="D2369" s="2"/>
      <c r="E2369" s="3"/>
      <c r="F2369" s="4"/>
      <c r="G2369" s="2"/>
      <c r="H2369" s="167"/>
      <c r="I2369" s="167"/>
      <c r="J2369" s="168"/>
      <c r="K2369" s="25"/>
    </row>
    <row r="2370" spans="1:11" s="102" customFormat="1">
      <c r="A2370" s="30"/>
      <c r="B2370" s="98"/>
      <c r="C2370" s="30"/>
      <c r="D2370" s="2"/>
      <c r="E2370" s="3"/>
      <c r="F2370" s="4"/>
      <c r="G2370" s="2"/>
      <c r="H2370" s="167"/>
      <c r="I2370" s="167"/>
      <c r="J2370" s="168"/>
      <c r="K2370" s="25"/>
    </row>
    <row r="2371" spans="1:11" s="102" customFormat="1">
      <c r="A2371" s="30"/>
      <c r="B2371" s="98"/>
      <c r="C2371" s="30"/>
      <c r="D2371" s="2"/>
      <c r="E2371" s="3"/>
      <c r="F2371" s="4"/>
      <c r="G2371" s="2"/>
      <c r="H2371" s="167"/>
      <c r="I2371" s="167"/>
      <c r="J2371" s="168"/>
      <c r="K2371" s="25"/>
    </row>
    <row r="2372" spans="1:11" s="102" customFormat="1">
      <c r="A2372" s="30"/>
      <c r="B2372" s="98"/>
      <c r="C2372" s="30"/>
      <c r="D2372" s="2"/>
      <c r="E2372" s="3"/>
      <c r="F2372" s="4"/>
      <c r="G2372" s="2"/>
      <c r="H2372" s="167"/>
      <c r="I2372" s="167"/>
      <c r="J2372" s="168"/>
      <c r="K2372" s="25"/>
    </row>
    <row r="2373" spans="1:11" s="102" customFormat="1">
      <c r="A2373" s="30"/>
      <c r="B2373" s="98"/>
      <c r="C2373" s="30"/>
      <c r="D2373" s="2"/>
      <c r="E2373" s="3"/>
      <c r="F2373" s="4"/>
      <c r="G2373" s="2"/>
      <c r="H2373" s="167"/>
      <c r="I2373" s="167"/>
      <c r="J2373" s="168"/>
      <c r="K2373" s="25"/>
    </row>
    <row r="2374" spans="1:11" s="102" customFormat="1">
      <c r="A2374" s="30"/>
      <c r="B2374" s="98"/>
      <c r="C2374" s="30"/>
      <c r="D2374" s="2"/>
      <c r="E2374" s="3"/>
      <c r="F2374" s="4"/>
      <c r="G2374" s="2"/>
      <c r="H2374" s="167"/>
      <c r="I2374" s="167"/>
      <c r="J2374" s="168"/>
      <c r="K2374" s="25"/>
    </row>
    <row r="2375" spans="1:11" s="102" customFormat="1">
      <c r="A2375" s="30"/>
      <c r="B2375" s="98"/>
      <c r="C2375" s="30"/>
      <c r="D2375" s="2"/>
      <c r="E2375" s="3"/>
      <c r="F2375" s="4"/>
      <c r="G2375" s="2"/>
      <c r="H2375" s="167"/>
      <c r="I2375" s="167"/>
      <c r="J2375" s="168"/>
      <c r="K2375" s="25"/>
    </row>
    <row r="2376" spans="1:11" s="102" customFormat="1">
      <c r="A2376" s="30"/>
      <c r="B2376" s="98"/>
      <c r="C2376" s="30"/>
      <c r="D2376" s="2"/>
      <c r="E2376" s="3"/>
      <c r="F2376" s="4"/>
      <c r="G2376" s="2"/>
      <c r="H2376" s="167"/>
      <c r="I2376" s="167"/>
      <c r="J2376" s="168"/>
      <c r="K2376" s="25"/>
    </row>
    <row r="2377" spans="1:11" s="102" customFormat="1">
      <c r="A2377" s="30"/>
      <c r="B2377" s="98"/>
      <c r="C2377" s="30"/>
      <c r="D2377" s="2"/>
      <c r="E2377" s="3"/>
      <c r="F2377" s="4"/>
      <c r="G2377" s="2"/>
      <c r="H2377" s="167"/>
      <c r="I2377" s="167"/>
      <c r="J2377" s="168"/>
      <c r="K2377" s="25"/>
    </row>
    <row r="2378" spans="1:11" s="102" customFormat="1">
      <c r="A2378" s="30"/>
      <c r="B2378" s="98"/>
      <c r="C2378" s="30"/>
      <c r="D2378" s="2"/>
      <c r="E2378" s="3"/>
      <c r="F2378" s="4"/>
      <c r="G2378" s="2"/>
      <c r="H2378" s="167"/>
      <c r="I2378" s="167"/>
      <c r="J2378" s="168"/>
      <c r="K2378" s="25"/>
    </row>
    <row r="2379" spans="1:11" s="102" customFormat="1">
      <c r="A2379" s="30"/>
      <c r="B2379" s="98"/>
      <c r="C2379" s="30"/>
      <c r="D2379" s="2"/>
      <c r="E2379" s="3"/>
      <c r="F2379" s="4"/>
      <c r="G2379" s="2"/>
      <c r="H2379" s="167"/>
      <c r="I2379" s="167"/>
      <c r="J2379" s="168"/>
      <c r="K2379" s="25"/>
    </row>
    <row r="2380" spans="1:11" s="102" customFormat="1">
      <c r="A2380" s="30"/>
      <c r="B2380" s="98"/>
      <c r="C2380" s="30"/>
      <c r="D2380" s="2"/>
      <c r="E2380" s="3"/>
      <c r="F2380" s="4"/>
      <c r="G2380" s="2"/>
      <c r="H2380" s="167"/>
      <c r="I2380" s="167"/>
      <c r="J2380" s="168"/>
      <c r="K2380" s="25"/>
    </row>
    <row r="2381" spans="1:11" s="102" customFormat="1">
      <c r="A2381" s="30"/>
      <c r="B2381" s="98"/>
      <c r="C2381" s="30"/>
      <c r="D2381" s="2"/>
      <c r="E2381" s="3"/>
      <c r="F2381" s="4"/>
      <c r="G2381" s="2"/>
      <c r="H2381" s="167"/>
      <c r="I2381" s="167"/>
      <c r="J2381" s="168"/>
      <c r="K2381" s="25"/>
    </row>
    <row r="2382" spans="1:11" s="102" customFormat="1">
      <c r="A2382" s="30"/>
      <c r="B2382" s="98"/>
      <c r="C2382" s="30"/>
      <c r="D2382" s="2"/>
      <c r="E2382" s="3"/>
      <c r="F2382" s="4"/>
      <c r="G2382" s="2"/>
      <c r="H2382" s="167"/>
      <c r="I2382" s="167"/>
      <c r="J2382" s="168"/>
      <c r="K2382" s="25"/>
    </row>
    <row r="2383" spans="1:11" s="102" customFormat="1">
      <c r="A2383" s="30"/>
      <c r="B2383" s="98"/>
      <c r="C2383" s="30"/>
      <c r="D2383" s="2"/>
      <c r="E2383" s="3"/>
      <c r="F2383" s="4"/>
      <c r="G2383" s="2"/>
      <c r="H2383" s="167"/>
      <c r="I2383" s="167"/>
      <c r="J2383" s="168"/>
      <c r="K2383" s="25"/>
    </row>
    <row r="2384" spans="1:11" s="102" customFormat="1">
      <c r="A2384" s="30"/>
      <c r="B2384" s="98"/>
      <c r="C2384" s="30"/>
      <c r="D2384" s="2"/>
      <c r="E2384" s="3"/>
      <c r="F2384" s="4"/>
      <c r="G2384" s="2"/>
      <c r="H2384" s="167"/>
      <c r="I2384" s="167"/>
      <c r="J2384" s="168"/>
      <c r="K2384" s="25"/>
    </row>
    <row r="2385" spans="1:11" s="102" customFormat="1">
      <c r="A2385" s="30"/>
      <c r="B2385" s="98"/>
      <c r="C2385" s="30"/>
      <c r="D2385" s="2"/>
      <c r="E2385" s="3"/>
      <c r="F2385" s="4"/>
      <c r="G2385" s="2"/>
      <c r="H2385" s="167"/>
      <c r="I2385" s="167"/>
      <c r="J2385" s="168"/>
      <c r="K2385" s="25"/>
    </row>
    <row r="2386" spans="1:11" s="102" customFormat="1">
      <c r="A2386" s="30"/>
      <c r="B2386" s="98"/>
      <c r="C2386" s="30"/>
      <c r="D2386" s="2"/>
      <c r="E2386" s="3"/>
      <c r="F2386" s="4"/>
      <c r="G2386" s="2"/>
      <c r="H2386" s="167"/>
      <c r="I2386" s="167"/>
      <c r="J2386" s="168"/>
      <c r="K2386" s="25"/>
    </row>
    <row r="2387" spans="1:11" s="102" customFormat="1">
      <c r="A2387" s="30"/>
      <c r="B2387" s="98"/>
      <c r="C2387" s="30"/>
      <c r="D2387" s="2"/>
      <c r="E2387" s="3"/>
      <c r="F2387" s="4"/>
      <c r="G2387" s="2"/>
      <c r="H2387" s="167"/>
      <c r="I2387" s="167"/>
      <c r="J2387" s="168"/>
      <c r="K2387" s="25"/>
    </row>
    <row r="2388" spans="1:11" s="102" customFormat="1">
      <c r="A2388" s="30"/>
      <c r="B2388" s="98"/>
      <c r="C2388" s="30"/>
      <c r="D2388" s="2"/>
      <c r="E2388" s="3"/>
      <c r="F2388" s="4"/>
      <c r="G2388" s="2"/>
      <c r="H2388" s="167"/>
      <c r="I2388" s="167"/>
      <c r="J2388" s="168"/>
      <c r="K2388" s="25"/>
    </row>
    <row r="2389" spans="1:11" s="102" customFormat="1">
      <c r="A2389" s="30"/>
      <c r="B2389" s="98"/>
      <c r="C2389" s="30"/>
      <c r="D2389" s="2"/>
      <c r="E2389" s="3"/>
      <c r="F2389" s="4"/>
      <c r="G2389" s="2"/>
      <c r="H2389" s="167"/>
      <c r="I2389" s="167"/>
      <c r="J2389" s="168"/>
      <c r="K2389" s="25"/>
    </row>
    <row r="2390" spans="1:11" s="102" customFormat="1">
      <c r="A2390" s="30"/>
      <c r="B2390" s="98"/>
      <c r="C2390" s="30"/>
      <c r="D2390" s="2"/>
      <c r="E2390" s="3"/>
      <c r="F2390" s="4"/>
      <c r="G2390" s="2"/>
      <c r="H2390" s="167"/>
      <c r="I2390" s="167"/>
      <c r="J2390" s="168"/>
      <c r="K2390" s="25"/>
    </row>
    <row r="2391" spans="1:11" s="102" customFormat="1">
      <c r="A2391" s="30"/>
      <c r="B2391" s="98"/>
      <c r="C2391" s="30"/>
      <c r="D2391" s="2"/>
      <c r="E2391" s="3"/>
      <c r="F2391" s="4"/>
      <c r="G2391" s="2"/>
      <c r="H2391" s="167"/>
      <c r="I2391" s="167"/>
      <c r="J2391" s="168"/>
      <c r="K2391" s="25"/>
    </row>
    <row r="2392" spans="1:11" s="102" customFormat="1">
      <c r="A2392" s="30"/>
      <c r="B2392" s="98"/>
      <c r="C2392" s="30"/>
      <c r="D2392" s="2"/>
      <c r="E2392" s="3"/>
      <c r="F2392" s="4"/>
      <c r="G2392" s="2"/>
      <c r="H2392" s="167"/>
      <c r="I2392" s="167"/>
      <c r="J2392" s="168"/>
      <c r="K2392" s="25"/>
    </row>
    <row r="2393" spans="1:11" s="102" customFormat="1">
      <c r="A2393" s="30"/>
      <c r="B2393" s="98"/>
      <c r="C2393" s="30"/>
      <c r="D2393" s="2"/>
      <c r="E2393" s="3"/>
      <c r="F2393" s="4"/>
      <c r="G2393" s="2"/>
      <c r="H2393" s="167"/>
      <c r="I2393" s="167"/>
      <c r="J2393" s="168"/>
      <c r="K2393" s="25"/>
    </row>
    <row r="2394" spans="1:11" s="102" customFormat="1">
      <c r="A2394" s="30"/>
      <c r="B2394" s="98"/>
      <c r="C2394" s="30"/>
      <c r="D2394" s="2"/>
      <c r="E2394" s="3"/>
      <c r="F2394" s="4"/>
      <c r="G2394" s="2"/>
      <c r="H2394" s="167"/>
      <c r="I2394" s="167"/>
      <c r="J2394" s="168"/>
      <c r="K2394" s="25"/>
    </row>
    <row r="2395" spans="1:11" s="102" customFormat="1">
      <c r="A2395" s="30"/>
      <c r="B2395" s="98"/>
      <c r="C2395" s="30"/>
      <c r="D2395" s="2"/>
      <c r="E2395" s="3"/>
      <c r="F2395" s="4"/>
      <c r="G2395" s="2"/>
      <c r="H2395" s="167"/>
      <c r="I2395" s="167"/>
      <c r="J2395" s="168"/>
      <c r="K2395" s="25"/>
    </row>
    <row r="2396" spans="1:11" s="102" customFormat="1">
      <c r="A2396" s="30"/>
      <c r="B2396" s="98"/>
      <c r="C2396" s="30"/>
      <c r="D2396" s="2"/>
      <c r="E2396" s="3"/>
      <c r="F2396" s="4"/>
      <c r="G2396" s="2"/>
      <c r="H2396" s="167"/>
      <c r="I2396" s="167"/>
      <c r="J2396" s="168"/>
      <c r="K2396" s="25"/>
    </row>
    <row r="2397" spans="1:11" s="102" customFormat="1">
      <c r="A2397" s="30"/>
      <c r="B2397" s="98"/>
      <c r="C2397" s="30"/>
      <c r="D2397" s="2"/>
      <c r="E2397" s="3"/>
      <c r="F2397" s="4"/>
      <c r="G2397" s="2"/>
      <c r="H2397" s="167"/>
      <c r="I2397" s="167"/>
      <c r="J2397" s="168"/>
      <c r="K2397" s="25"/>
    </row>
    <row r="2398" spans="1:11" s="102" customFormat="1">
      <c r="A2398" s="30"/>
      <c r="B2398" s="98"/>
      <c r="C2398" s="30"/>
      <c r="D2398" s="2"/>
      <c r="E2398" s="3"/>
      <c r="F2398" s="4"/>
      <c r="G2398" s="2"/>
      <c r="H2398" s="167"/>
      <c r="I2398" s="167"/>
      <c r="J2398" s="168"/>
      <c r="K2398" s="25"/>
    </row>
    <row r="2399" spans="1:11" s="102" customFormat="1">
      <c r="A2399" s="30"/>
      <c r="B2399" s="98"/>
      <c r="C2399" s="30"/>
      <c r="D2399" s="2"/>
      <c r="E2399" s="3"/>
      <c r="F2399" s="4"/>
      <c r="G2399" s="2"/>
      <c r="H2399" s="167"/>
      <c r="I2399" s="167"/>
      <c r="J2399" s="168"/>
      <c r="K2399" s="25"/>
    </row>
    <row r="2400" spans="1:11" s="102" customFormat="1">
      <c r="A2400" s="30"/>
      <c r="B2400" s="98"/>
      <c r="C2400" s="30"/>
      <c r="D2400" s="2"/>
      <c r="E2400" s="3"/>
      <c r="F2400" s="4"/>
      <c r="G2400" s="2"/>
      <c r="H2400" s="167"/>
      <c r="I2400" s="167"/>
      <c r="J2400" s="168"/>
      <c r="K2400" s="25"/>
    </row>
    <row r="2401" spans="1:11" s="102" customFormat="1">
      <c r="A2401" s="30"/>
      <c r="B2401" s="98"/>
      <c r="C2401" s="30"/>
      <c r="D2401" s="2"/>
      <c r="E2401" s="3"/>
      <c r="F2401" s="4"/>
      <c r="G2401" s="2"/>
      <c r="H2401" s="167"/>
      <c r="I2401" s="167"/>
      <c r="J2401" s="168"/>
      <c r="K2401" s="25"/>
    </row>
    <row r="2402" spans="1:11" s="102" customFormat="1">
      <c r="A2402" s="30"/>
      <c r="B2402" s="98"/>
      <c r="C2402" s="30"/>
      <c r="D2402" s="2"/>
      <c r="E2402" s="3"/>
      <c r="F2402" s="4"/>
      <c r="G2402" s="2"/>
      <c r="H2402" s="167"/>
      <c r="I2402" s="167"/>
      <c r="J2402" s="168"/>
      <c r="K2402" s="25"/>
    </row>
    <row r="2403" spans="1:11" s="102" customFormat="1">
      <c r="A2403" s="30"/>
      <c r="B2403" s="98"/>
      <c r="C2403" s="30"/>
      <c r="D2403" s="2"/>
      <c r="E2403" s="3"/>
      <c r="F2403" s="4"/>
      <c r="G2403" s="2"/>
      <c r="H2403" s="167"/>
      <c r="I2403" s="167"/>
      <c r="J2403" s="168"/>
      <c r="K2403" s="25"/>
    </row>
    <row r="2404" spans="1:11" s="102" customFormat="1">
      <c r="A2404" s="30"/>
      <c r="B2404" s="98"/>
      <c r="C2404" s="30"/>
      <c r="D2404" s="2"/>
      <c r="E2404" s="3"/>
      <c r="F2404" s="4"/>
      <c r="G2404" s="2"/>
      <c r="H2404" s="167"/>
      <c r="I2404" s="167"/>
      <c r="J2404" s="168"/>
      <c r="K2404" s="25"/>
    </row>
    <row r="2405" spans="1:11" s="102" customFormat="1">
      <c r="A2405" s="30"/>
      <c r="B2405" s="98"/>
      <c r="C2405" s="30"/>
      <c r="D2405" s="2"/>
      <c r="E2405" s="3"/>
      <c r="F2405" s="4"/>
      <c r="G2405" s="2"/>
      <c r="H2405" s="167"/>
      <c r="I2405" s="167"/>
      <c r="J2405" s="168"/>
      <c r="K2405" s="25"/>
    </row>
    <row r="2406" spans="1:11" s="102" customFormat="1">
      <c r="A2406" s="30"/>
      <c r="B2406" s="98"/>
      <c r="C2406" s="30"/>
      <c r="D2406" s="2"/>
      <c r="E2406" s="3"/>
      <c r="F2406" s="4"/>
      <c r="G2406" s="2"/>
      <c r="H2406" s="167"/>
      <c r="I2406" s="167"/>
      <c r="J2406" s="168"/>
      <c r="K2406" s="25"/>
    </row>
    <row r="2407" spans="1:11" s="102" customFormat="1">
      <c r="A2407" s="30"/>
      <c r="B2407" s="98"/>
      <c r="C2407" s="30"/>
      <c r="D2407" s="2"/>
      <c r="E2407" s="3"/>
      <c r="F2407" s="4"/>
      <c r="G2407" s="2"/>
      <c r="H2407" s="167"/>
      <c r="I2407" s="167"/>
      <c r="J2407" s="168"/>
      <c r="K2407" s="25"/>
    </row>
    <row r="2408" spans="1:11" s="102" customFormat="1">
      <c r="A2408" s="30"/>
      <c r="B2408" s="98"/>
      <c r="C2408" s="30"/>
      <c r="D2408" s="2"/>
      <c r="E2408" s="3"/>
      <c r="F2408" s="4"/>
      <c r="G2408" s="2"/>
      <c r="H2408" s="167"/>
      <c r="I2408" s="167"/>
      <c r="J2408" s="168"/>
      <c r="K2408" s="25"/>
    </row>
    <row r="2409" spans="1:11" s="102" customFormat="1">
      <c r="A2409" s="30"/>
      <c r="B2409" s="98"/>
      <c r="C2409" s="30"/>
      <c r="D2409" s="2"/>
      <c r="E2409" s="3"/>
      <c r="F2409" s="4"/>
      <c r="G2409" s="2"/>
      <c r="H2409" s="167"/>
      <c r="I2409" s="167"/>
      <c r="J2409" s="168"/>
      <c r="K2409" s="25"/>
    </row>
    <row r="2410" spans="1:11" s="102" customFormat="1">
      <c r="A2410" s="30"/>
      <c r="B2410" s="98"/>
      <c r="C2410" s="30"/>
      <c r="D2410" s="2"/>
      <c r="E2410" s="3"/>
      <c r="F2410" s="4"/>
      <c r="G2410" s="2"/>
      <c r="H2410" s="167"/>
      <c r="I2410" s="167"/>
      <c r="J2410" s="168"/>
      <c r="K2410" s="25"/>
    </row>
    <row r="2411" spans="1:11" s="102" customFormat="1">
      <c r="A2411" s="30"/>
      <c r="B2411" s="98"/>
      <c r="C2411" s="30"/>
      <c r="D2411" s="2"/>
      <c r="E2411" s="3"/>
      <c r="F2411" s="4"/>
      <c r="G2411" s="2"/>
      <c r="H2411" s="167"/>
      <c r="I2411" s="167"/>
      <c r="J2411" s="168"/>
      <c r="K2411" s="25"/>
    </row>
    <row r="2412" spans="1:11" s="102" customFormat="1">
      <c r="A2412" s="30"/>
      <c r="B2412" s="98"/>
      <c r="C2412" s="30"/>
      <c r="D2412" s="2"/>
      <c r="E2412" s="3"/>
      <c r="F2412" s="4"/>
      <c r="G2412" s="2"/>
      <c r="H2412" s="167"/>
      <c r="I2412" s="167"/>
      <c r="J2412" s="168"/>
      <c r="K2412" s="25"/>
    </row>
    <row r="2413" spans="1:11" s="102" customFormat="1">
      <c r="A2413" s="30"/>
      <c r="B2413" s="98"/>
      <c r="C2413" s="30"/>
      <c r="D2413" s="2"/>
      <c r="E2413" s="3"/>
      <c r="F2413" s="4"/>
      <c r="G2413" s="2"/>
      <c r="H2413" s="167"/>
      <c r="I2413" s="167"/>
      <c r="J2413" s="168"/>
      <c r="K2413" s="25"/>
    </row>
    <row r="2414" spans="1:11" s="102" customFormat="1">
      <c r="A2414" s="30"/>
      <c r="B2414" s="98"/>
      <c r="C2414" s="30"/>
      <c r="D2414" s="2"/>
      <c r="E2414" s="3"/>
      <c r="F2414" s="4"/>
      <c r="G2414" s="2"/>
      <c r="H2414" s="167"/>
      <c r="I2414" s="167"/>
      <c r="J2414" s="168"/>
      <c r="K2414" s="25"/>
    </row>
    <row r="2415" spans="1:11" s="102" customFormat="1">
      <c r="A2415" s="30"/>
      <c r="B2415" s="98"/>
      <c r="C2415" s="30"/>
      <c r="D2415" s="2"/>
      <c r="E2415" s="3"/>
      <c r="F2415" s="4"/>
      <c r="G2415" s="2"/>
      <c r="H2415" s="167"/>
      <c r="I2415" s="167"/>
      <c r="J2415" s="168"/>
      <c r="K2415" s="25"/>
    </row>
    <row r="2416" spans="1:11" s="102" customFormat="1">
      <c r="A2416" s="30"/>
      <c r="B2416" s="98"/>
      <c r="C2416" s="30"/>
      <c r="D2416" s="2"/>
      <c r="E2416" s="3"/>
      <c r="F2416" s="4"/>
      <c r="G2416" s="2"/>
      <c r="H2416" s="167"/>
      <c r="I2416" s="167"/>
      <c r="J2416" s="168"/>
      <c r="K2416" s="25"/>
    </row>
    <row r="2417" spans="1:11" s="102" customFormat="1">
      <c r="A2417" s="30"/>
      <c r="B2417" s="98"/>
      <c r="C2417" s="30"/>
      <c r="D2417" s="2"/>
      <c r="E2417" s="3"/>
      <c r="F2417" s="4"/>
      <c r="G2417" s="2"/>
      <c r="H2417" s="167"/>
      <c r="I2417" s="167"/>
      <c r="J2417" s="168"/>
      <c r="K2417" s="25"/>
    </row>
    <row r="2418" spans="1:11" s="102" customFormat="1">
      <c r="A2418" s="30"/>
      <c r="B2418" s="98"/>
      <c r="C2418" s="30"/>
      <c r="D2418" s="2"/>
      <c r="E2418" s="3"/>
      <c r="F2418" s="4"/>
      <c r="G2418" s="2"/>
      <c r="H2418" s="167"/>
      <c r="I2418" s="167"/>
      <c r="J2418" s="168"/>
      <c r="K2418" s="25"/>
    </row>
    <row r="2419" spans="1:11" s="102" customFormat="1">
      <c r="A2419" s="30"/>
      <c r="B2419" s="98"/>
      <c r="C2419" s="30"/>
      <c r="D2419" s="2"/>
      <c r="E2419" s="3"/>
      <c r="F2419" s="4"/>
      <c r="G2419" s="2"/>
      <c r="H2419" s="167"/>
      <c r="I2419" s="167"/>
      <c r="J2419" s="168"/>
      <c r="K2419" s="25"/>
    </row>
    <row r="2420" spans="1:11" s="102" customFormat="1">
      <c r="A2420" s="30"/>
      <c r="B2420" s="98"/>
      <c r="C2420" s="30"/>
      <c r="D2420" s="2"/>
      <c r="E2420" s="3"/>
      <c r="F2420" s="4"/>
      <c r="G2420" s="2"/>
      <c r="H2420" s="167"/>
      <c r="I2420" s="167"/>
      <c r="J2420" s="168"/>
      <c r="K2420" s="25"/>
    </row>
    <row r="2421" spans="1:11" s="102" customFormat="1">
      <c r="A2421" s="30"/>
      <c r="B2421" s="98"/>
      <c r="C2421" s="30"/>
      <c r="D2421" s="2"/>
      <c r="E2421" s="3"/>
      <c r="F2421" s="4"/>
      <c r="G2421" s="2"/>
      <c r="H2421" s="167"/>
      <c r="I2421" s="167"/>
      <c r="J2421" s="168"/>
      <c r="K2421" s="25"/>
    </row>
    <row r="2422" spans="1:11" s="102" customFormat="1">
      <c r="A2422" s="30"/>
      <c r="B2422" s="98"/>
      <c r="C2422" s="30"/>
      <c r="D2422" s="2"/>
      <c r="E2422" s="3"/>
      <c r="F2422" s="4"/>
      <c r="G2422" s="2"/>
      <c r="H2422" s="167"/>
      <c r="I2422" s="167"/>
      <c r="J2422" s="168"/>
      <c r="K2422" s="25"/>
    </row>
    <row r="2423" spans="1:11" s="102" customFormat="1">
      <c r="A2423" s="30"/>
      <c r="B2423" s="98"/>
      <c r="C2423" s="30"/>
      <c r="D2423" s="2"/>
      <c r="E2423" s="3"/>
      <c r="F2423" s="4"/>
      <c r="G2423" s="2"/>
      <c r="H2423" s="167"/>
      <c r="I2423" s="167"/>
      <c r="J2423" s="168"/>
      <c r="K2423" s="25"/>
    </row>
    <row r="2424" spans="1:11" s="102" customFormat="1">
      <c r="A2424" s="30"/>
      <c r="B2424" s="98"/>
      <c r="C2424" s="30"/>
      <c r="D2424" s="2"/>
      <c r="E2424" s="3"/>
      <c r="F2424" s="4"/>
      <c r="G2424" s="2"/>
      <c r="H2424" s="167"/>
      <c r="I2424" s="167"/>
      <c r="J2424" s="168"/>
      <c r="K2424" s="25"/>
    </row>
    <row r="2425" spans="1:11" s="102" customFormat="1">
      <c r="A2425" s="30"/>
      <c r="B2425" s="98"/>
      <c r="C2425" s="30"/>
      <c r="D2425" s="2"/>
      <c r="E2425" s="3"/>
      <c r="F2425" s="4"/>
      <c r="G2425" s="2"/>
      <c r="H2425" s="167"/>
      <c r="I2425" s="167"/>
      <c r="J2425" s="168"/>
      <c r="K2425" s="25"/>
    </row>
    <row r="2426" spans="1:11" s="102" customFormat="1">
      <c r="A2426" s="30"/>
      <c r="B2426" s="98"/>
      <c r="C2426" s="30"/>
      <c r="D2426" s="2"/>
      <c r="E2426" s="3"/>
      <c r="F2426" s="4"/>
      <c r="G2426" s="2"/>
      <c r="H2426" s="167"/>
      <c r="I2426" s="167"/>
      <c r="J2426" s="168"/>
      <c r="K2426" s="25"/>
    </row>
    <row r="2427" spans="1:11" s="102" customFormat="1">
      <c r="A2427" s="30"/>
      <c r="B2427" s="98"/>
      <c r="C2427" s="30"/>
      <c r="D2427" s="2"/>
      <c r="E2427" s="3"/>
      <c r="F2427" s="4"/>
      <c r="G2427" s="2"/>
      <c r="H2427" s="167"/>
      <c r="I2427" s="167"/>
      <c r="J2427" s="168"/>
      <c r="K2427" s="25"/>
    </row>
    <row r="2428" spans="1:11" s="102" customFormat="1">
      <c r="A2428" s="30"/>
      <c r="B2428" s="98"/>
      <c r="C2428" s="30"/>
      <c r="D2428" s="2"/>
      <c r="E2428" s="3"/>
      <c r="F2428" s="4"/>
      <c r="G2428" s="2"/>
      <c r="H2428" s="167"/>
      <c r="I2428" s="167"/>
      <c r="J2428" s="168"/>
      <c r="K2428" s="25"/>
    </row>
    <row r="2429" spans="1:11" s="102" customFormat="1">
      <c r="A2429" s="30"/>
      <c r="B2429" s="98"/>
      <c r="C2429" s="30"/>
      <c r="D2429" s="2"/>
      <c r="E2429" s="3"/>
      <c r="F2429" s="4"/>
      <c r="G2429" s="2"/>
      <c r="H2429" s="167"/>
      <c r="I2429" s="167"/>
      <c r="J2429" s="168"/>
      <c r="K2429" s="25"/>
    </row>
    <row r="2430" spans="1:11" s="102" customFormat="1">
      <c r="A2430" s="30"/>
      <c r="B2430" s="98"/>
      <c r="C2430" s="30"/>
      <c r="D2430" s="2"/>
      <c r="E2430" s="3"/>
      <c r="F2430" s="4"/>
      <c r="G2430" s="2"/>
      <c r="H2430" s="167"/>
      <c r="I2430" s="167"/>
      <c r="J2430" s="168"/>
      <c r="K2430" s="25"/>
    </row>
    <row r="2431" spans="1:11" s="102" customFormat="1">
      <c r="A2431" s="30"/>
      <c r="B2431" s="98"/>
      <c r="C2431" s="30"/>
      <c r="D2431" s="2"/>
      <c r="E2431" s="3"/>
      <c r="F2431" s="4"/>
      <c r="G2431" s="2"/>
      <c r="H2431" s="167"/>
      <c r="I2431" s="167"/>
      <c r="J2431" s="168"/>
      <c r="K2431" s="25"/>
    </row>
    <row r="2432" spans="1:11" s="102" customFormat="1">
      <c r="A2432" s="30"/>
      <c r="B2432" s="98"/>
      <c r="C2432" s="30"/>
      <c r="D2432" s="2"/>
      <c r="E2432" s="3"/>
      <c r="F2432" s="4"/>
      <c r="G2432" s="2"/>
      <c r="H2432" s="167"/>
      <c r="I2432" s="167"/>
      <c r="J2432" s="168"/>
      <c r="K2432" s="25"/>
    </row>
    <row r="2433" spans="1:11" s="102" customFormat="1">
      <c r="A2433" s="30"/>
      <c r="B2433" s="98"/>
      <c r="C2433" s="30"/>
      <c r="D2433" s="2"/>
      <c r="E2433" s="3"/>
      <c r="F2433" s="4"/>
      <c r="G2433" s="2"/>
      <c r="H2433" s="167"/>
      <c r="I2433" s="167"/>
      <c r="J2433" s="168"/>
      <c r="K2433" s="25"/>
    </row>
    <row r="2434" spans="1:11" s="102" customFormat="1">
      <c r="A2434" s="30"/>
      <c r="B2434" s="98"/>
      <c r="C2434" s="30"/>
      <c r="D2434" s="2"/>
      <c r="E2434" s="3"/>
      <c r="F2434" s="4"/>
      <c r="G2434" s="2"/>
      <c r="H2434" s="167"/>
      <c r="I2434" s="167"/>
      <c r="J2434" s="168"/>
      <c r="K2434" s="25"/>
    </row>
    <row r="2435" spans="1:11" s="102" customFormat="1">
      <c r="A2435" s="30"/>
      <c r="B2435" s="98"/>
      <c r="C2435" s="30"/>
      <c r="D2435" s="2"/>
      <c r="E2435" s="3"/>
      <c r="F2435" s="4"/>
      <c r="G2435" s="2"/>
      <c r="H2435" s="167"/>
      <c r="I2435" s="167"/>
      <c r="J2435" s="168"/>
      <c r="K2435" s="25"/>
    </row>
    <row r="2436" spans="1:11" s="102" customFormat="1">
      <c r="A2436" s="30"/>
      <c r="B2436" s="98"/>
      <c r="C2436" s="30"/>
      <c r="D2436" s="2"/>
      <c r="E2436" s="3"/>
      <c r="F2436" s="4"/>
      <c r="G2436" s="2"/>
      <c r="H2436" s="167"/>
      <c r="I2436" s="167"/>
      <c r="J2436" s="168"/>
      <c r="K2436" s="25"/>
    </row>
    <row r="2437" spans="1:11" s="102" customFormat="1">
      <c r="A2437" s="30"/>
      <c r="B2437" s="98"/>
      <c r="C2437" s="30"/>
      <c r="D2437" s="2"/>
      <c r="E2437" s="3"/>
      <c r="F2437" s="4"/>
      <c r="G2437" s="2"/>
      <c r="H2437" s="167"/>
      <c r="I2437" s="167"/>
      <c r="J2437" s="168"/>
      <c r="K2437" s="25"/>
    </row>
    <row r="2438" spans="1:11" s="102" customFormat="1">
      <c r="A2438" s="30"/>
      <c r="B2438" s="98"/>
      <c r="C2438" s="30"/>
      <c r="D2438" s="2"/>
      <c r="E2438" s="3"/>
      <c r="F2438" s="4"/>
      <c r="G2438" s="2"/>
      <c r="H2438" s="167"/>
      <c r="I2438" s="167"/>
      <c r="J2438" s="168"/>
      <c r="K2438" s="25"/>
    </row>
    <row r="2439" spans="1:11" s="102" customFormat="1">
      <c r="A2439" s="30"/>
      <c r="B2439" s="98"/>
      <c r="C2439" s="30"/>
      <c r="D2439" s="2"/>
      <c r="E2439" s="3"/>
      <c r="F2439" s="4"/>
      <c r="G2439" s="2"/>
      <c r="H2439" s="167"/>
      <c r="I2439" s="167"/>
      <c r="J2439" s="168"/>
      <c r="K2439" s="25"/>
    </row>
    <row r="2440" spans="1:11" s="102" customFormat="1">
      <c r="A2440" s="30"/>
      <c r="B2440" s="98"/>
      <c r="C2440" s="30"/>
      <c r="D2440" s="2"/>
      <c r="E2440" s="3"/>
      <c r="F2440" s="4"/>
      <c r="G2440" s="2"/>
      <c r="H2440" s="167"/>
      <c r="I2440" s="167"/>
      <c r="J2440" s="168"/>
      <c r="K2440" s="25"/>
    </row>
    <row r="2441" spans="1:11" s="102" customFormat="1">
      <c r="A2441" s="30"/>
      <c r="B2441" s="98"/>
      <c r="C2441" s="30"/>
      <c r="D2441" s="2"/>
      <c r="E2441" s="3"/>
      <c r="F2441" s="4"/>
      <c r="G2441" s="2"/>
      <c r="H2441" s="167"/>
      <c r="I2441" s="167"/>
      <c r="J2441" s="168"/>
      <c r="K2441" s="25"/>
    </row>
    <row r="2442" spans="1:11" s="102" customFormat="1">
      <c r="A2442" s="30"/>
      <c r="B2442" s="98"/>
      <c r="C2442" s="30"/>
      <c r="D2442" s="2"/>
      <c r="E2442" s="3"/>
      <c r="F2442" s="4"/>
      <c r="G2442" s="2"/>
      <c r="H2442" s="167"/>
      <c r="I2442" s="167"/>
      <c r="J2442" s="168"/>
      <c r="K2442" s="25"/>
    </row>
    <row r="2443" spans="1:11" s="102" customFormat="1">
      <c r="A2443" s="30"/>
      <c r="B2443" s="98"/>
      <c r="C2443" s="30"/>
      <c r="D2443" s="2"/>
      <c r="E2443" s="3"/>
      <c r="F2443" s="4"/>
      <c r="G2443" s="2"/>
      <c r="H2443" s="167"/>
      <c r="I2443" s="167"/>
      <c r="J2443" s="168"/>
      <c r="K2443" s="25"/>
    </row>
    <row r="2444" spans="1:11" s="102" customFormat="1">
      <c r="A2444" s="30"/>
      <c r="B2444" s="98"/>
      <c r="C2444" s="30"/>
      <c r="D2444" s="2"/>
      <c r="E2444" s="3"/>
      <c r="F2444" s="4"/>
      <c r="G2444" s="2"/>
      <c r="H2444" s="167"/>
      <c r="I2444" s="167"/>
      <c r="J2444" s="168"/>
      <c r="K2444" s="25"/>
    </row>
    <row r="2445" spans="1:11" s="102" customFormat="1">
      <c r="A2445" s="30"/>
      <c r="B2445" s="98"/>
      <c r="C2445" s="30"/>
      <c r="D2445" s="2"/>
      <c r="E2445" s="3"/>
      <c r="F2445" s="4"/>
      <c r="G2445" s="2"/>
      <c r="H2445" s="167"/>
      <c r="I2445" s="167"/>
      <c r="J2445" s="168"/>
      <c r="K2445" s="25"/>
    </row>
    <row r="2446" spans="1:11" s="102" customFormat="1">
      <c r="A2446" s="30"/>
      <c r="B2446" s="98"/>
      <c r="C2446" s="30"/>
      <c r="D2446" s="2"/>
      <c r="E2446" s="3"/>
      <c r="F2446" s="4"/>
      <c r="G2446" s="2"/>
      <c r="H2446" s="167"/>
      <c r="I2446" s="167"/>
      <c r="J2446" s="168"/>
      <c r="K2446" s="25"/>
    </row>
    <row r="2447" spans="1:11" s="102" customFormat="1">
      <c r="A2447" s="30"/>
      <c r="B2447" s="98"/>
      <c r="C2447" s="30"/>
      <c r="D2447" s="2"/>
      <c r="E2447" s="3"/>
      <c r="F2447" s="4"/>
      <c r="G2447" s="2"/>
      <c r="H2447" s="167"/>
      <c r="I2447" s="167"/>
      <c r="J2447" s="168"/>
      <c r="K2447" s="25"/>
    </row>
    <row r="2448" spans="1:11" s="102" customFormat="1">
      <c r="A2448" s="30"/>
      <c r="B2448" s="98"/>
      <c r="C2448" s="30"/>
      <c r="D2448" s="2"/>
      <c r="E2448" s="3"/>
      <c r="F2448" s="4"/>
      <c r="G2448" s="2"/>
      <c r="H2448" s="167"/>
      <c r="I2448" s="167"/>
      <c r="J2448" s="168"/>
      <c r="K2448" s="25"/>
    </row>
    <row r="2449" spans="1:11" s="102" customFormat="1">
      <c r="A2449" s="30"/>
      <c r="B2449" s="98"/>
      <c r="C2449" s="30"/>
      <c r="D2449" s="2"/>
      <c r="E2449" s="3"/>
      <c r="F2449" s="4"/>
      <c r="G2449" s="2"/>
      <c r="H2449" s="167"/>
      <c r="I2449" s="167"/>
      <c r="J2449" s="168"/>
      <c r="K2449" s="25"/>
    </row>
    <row r="2450" spans="1:11" s="102" customFormat="1">
      <c r="A2450" s="30"/>
      <c r="B2450" s="98"/>
      <c r="C2450" s="30"/>
      <c r="D2450" s="2"/>
      <c r="E2450" s="3"/>
      <c r="F2450" s="4"/>
      <c r="G2450" s="2"/>
      <c r="H2450" s="167"/>
      <c r="I2450" s="167"/>
      <c r="J2450" s="168"/>
      <c r="K2450" s="25"/>
    </row>
    <row r="2451" spans="1:11" s="102" customFormat="1">
      <c r="A2451" s="30"/>
      <c r="B2451" s="98"/>
      <c r="C2451" s="30"/>
      <c r="D2451" s="2"/>
      <c r="E2451" s="3"/>
      <c r="F2451" s="4"/>
      <c r="G2451" s="2"/>
      <c r="H2451" s="167"/>
      <c r="I2451" s="167"/>
      <c r="J2451" s="168"/>
      <c r="K2451" s="25"/>
    </row>
    <row r="2452" spans="1:11" s="102" customFormat="1">
      <c r="A2452" s="30"/>
      <c r="B2452" s="98"/>
      <c r="C2452" s="30"/>
      <c r="D2452" s="2"/>
      <c r="E2452" s="3"/>
      <c r="F2452" s="4"/>
      <c r="G2452" s="2"/>
      <c r="H2452" s="167"/>
      <c r="I2452" s="167"/>
      <c r="J2452" s="168"/>
      <c r="K2452" s="25"/>
    </row>
    <row r="2453" spans="1:11" s="102" customFormat="1">
      <c r="A2453" s="30"/>
      <c r="B2453" s="98"/>
      <c r="C2453" s="30"/>
      <c r="D2453" s="2"/>
      <c r="E2453" s="3"/>
      <c r="F2453" s="4"/>
      <c r="G2453" s="2"/>
      <c r="H2453" s="167"/>
      <c r="I2453" s="167"/>
      <c r="J2453" s="168"/>
      <c r="K2453" s="25"/>
    </row>
    <row r="2454" spans="1:11" s="102" customFormat="1">
      <c r="A2454" s="30"/>
      <c r="B2454" s="98"/>
      <c r="C2454" s="30"/>
      <c r="D2454" s="2"/>
      <c r="E2454" s="3"/>
      <c r="F2454" s="4"/>
      <c r="G2454" s="2"/>
      <c r="H2454" s="167"/>
      <c r="I2454" s="167"/>
      <c r="J2454" s="168"/>
      <c r="K2454" s="25"/>
    </row>
    <row r="2455" spans="1:11" s="102" customFormat="1">
      <c r="A2455" s="30"/>
      <c r="B2455" s="98"/>
      <c r="C2455" s="30"/>
      <c r="D2455" s="2"/>
      <c r="E2455" s="3"/>
      <c r="F2455" s="4"/>
      <c r="G2455" s="2"/>
      <c r="H2455" s="167"/>
      <c r="I2455" s="167"/>
      <c r="J2455" s="168"/>
      <c r="K2455" s="25"/>
    </row>
    <row r="2456" spans="1:11" s="102" customFormat="1">
      <c r="A2456" s="30"/>
      <c r="B2456" s="98"/>
      <c r="C2456" s="30"/>
      <c r="D2456" s="2"/>
      <c r="E2456" s="3"/>
      <c r="F2456" s="4"/>
      <c r="G2456" s="2"/>
      <c r="H2456" s="167"/>
      <c r="I2456" s="167"/>
      <c r="J2456" s="168"/>
      <c r="K2456" s="25"/>
    </row>
    <row r="2457" spans="1:11" s="102" customFormat="1">
      <c r="A2457" s="30"/>
      <c r="B2457" s="98"/>
      <c r="C2457" s="30"/>
      <c r="D2457" s="2"/>
      <c r="E2457" s="3"/>
      <c r="F2457" s="4"/>
      <c r="G2457" s="2"/>
      <c r="H2457" s="167"/>
      <c r="I2457" s="167"/>
      <c r="J2457" s="168"/>
      <c r="K2457" s="25"/>
    </row>
    <row r="2458" spans="1:11" s="102" customFormat="1">
      <c r="A2458" s="30"/>
      <c r="B2458" s="98"/>
      <c r="C2458" s="30"/>
      <c r="D2458" s="2"/>
      <c r="E2458" s="3"/>
      <c r="F2458" s="4"/>
      <c r="G2458" s="2"/>
      <c r="H2458" s="167"/>
      <c r="I2458" s="167"/>
      <c r="J2458" s="168"/>
      <c r="K2458" s="25"/>
    </row>
    <row r="2459" spans="1:11" s="102" customFormat="1">
      <c r="A2459" s="30"/>
      <c r="B2459" s="98"/>
      <c r="C2459" s="30"/>
      <c r="D2459" s="2"/>
      <c r="E2459" s="3"/>
      <c r="F2459" s="4"/>
      <c r="G2459" s="2"/>
      <c r="H2459" s="167"/>
      <c r="I2459" s="167"/>
      <c r="J2459" s="168"/>
      <c r="K2459" s="25"/>
    </row>
    <row r="2460" spans="1:11" s="102" customFormat="1">
      <c r="A2460" s="30"/>
      <c r="B2460" s="98"/>
      <c r="C2460" s="30"/>
      <c r="D2460" s="2"/>
      <c r="E2460" s="3"/>
      <c r="F2460" s="4"/>
      <c r="G2460" s="2"/>
      <c r="H2460" s="167"/>
      <c r="I2460" s="167"/>
      <c r="J2460" s="168"/>
      <c r="K2460" s="25"/>
    </row>
    <row r="2461" spans="1:11" s="102" customFormat="1">
      <c r="A2461" s="30"/>
      <c r="B2461" s="98"/>
      <c r="C2461" s="30"/>
      <c r="D2461" s="2"/>
      <c r="E2461" s="3"/>
      <c r="F2461" s="4"/>
      <c r="G2461" s="2"/>
      <c r="H2461" s="167"/>
      <c r="I2461" s="167"/>
      <c r="J2461" s="168"/>
      <c r="K2461" s="25"/>
    </row>
    <row r="2462" spans="1:11" s="102" customFormat="1">
      <c r="A2462" s="30"/>
      <c r="B2462" s="98"/>
      <c r="C2462" s="30"/>
      <c r="D2462" s="2"/>
      <c r="E2462" s="3"/>
      <c r="F2462" s="4"/>
      <c r="G2462" s="2"/>
      <c r="H2462" s="167"/>
      <c r="I2462" s="167"/>
      <c r="J2462" s="168"/>
      <c r="K2462" s="25"/>
    </row>
    <row r="2463" spans="1:11" s="102" customFormat="1">
      <c r="A2463" s="30"/>
      <c r="B2463" s="98"/>
      <c r="C2463" s="30"/>
      <c r="D2463" s="2"/>
      <c r="E2463" s="3"/>
      <c r="F2463" s="4"/>
      <c r="G2463" s="2"/>
      <c r="H2463" s="167"/>
      <c r="I2463" s="167"/>
      <c r="J2463" s="168"/>
      <c r="K2463" s="25"/>
    </row>
    <row r="2464" spans="1:11" s="102" customFormat="1">
      <c r="A2464" s="30"/>
      <c r="B2464" s="98"/>
      <c r="C2464" s="30"/>
      <c r="D2464" s="2"/>
      <c r="E2464" s="3"/>
      <c r="F2464" s="4"/>
      <c r="G2464" s="2"/>
      <c r="H2464" s="167"/>
      <c r="I2464" s="167"/>
      <c r="J2464" s="168"/>
      <c r="K2464" s="25"/>
    </row>
    <row r="2465" spans="1:11" s="102" customFormat="1">
      <c r="A2465" s="30"/>
      <c r="B2465" s="98"/>
      <c r="C2465" s="30"/>
      <c r="D2465" s="2"/>
      <c r="E2465" s="3"/>
      <c r="F2465" s="4"/>
      <c r="G2465" s="2"/>
      <c r="H2465" s="167"/>
      <c r="I2465" s="167"/>
      <c r="J2465" s="168"/>
      <c r="K2465" s="25"/>
    </row>
    <row r="2466" spans="1:11" s="102" customFormat="1">
      <c r="A2466" s="30"/>
      <c r="B2466" s="98"/>
      <c r="C2466" s="30"/>
      <c r="D2466" s="2"/>
      <c r="E2466" s="3"/>
      <c r="F2466" s="4"/>
      <c r="G2466" s="2"/>
      <c r="H2466" s="167"/>
      <c r="I2466" s="167"/>
      <c r="J2466" s="168"/>
      <c r="K2466" s="25"/>
    </row>
    <row r="2467" spans="1:11" s="102" customFormat="1">
      <c r="A2467" s="30"/>
      <c r="B2467" s="98"/>
      <c r="C2467" s="30"/>
      <c r="D2467" s="2"/>
      <c r="E2467" s="3"/>
      <c r="F2467" s="4"/>
      <c r="G2467" s="2"/>
      <c r="H2467" s="167"/>
      <c r="I2467" s="167"/>
      <c r="J2467" s="168"/>
      <c r="K2467" s="25"/>
    </row>
    <row r="2468" spans="1:11" s="102" customFormat="1">
      <c r="A2468" s="30"/>
      <c r="B2468" s="98"/>
      <c r="C2468" s="30"/>
      <c r="D2468" s="2"/>
      <c r="E2468" s="3"/>
      <c r="F2468" s="4"/>
      <c r="G2468" s="2"/>
      <c r="H2468" s="167"/>
      <c r="I2468" s="167"/>
      <c r="J2468" s="168"/>
      <c r="K2468" s="25"/>
    </row>
    <row r="2469" spans="1:11" s="102" customFormat="1">
      <c r="A2469" s="30"/>
      <c r="B2469" s="98"/>
      <c r="C2469" s="30"/>
      <c r="D2469" s="2"/>
      <c r="E2469" s="3"/>
      <c r="F2469" s="4"/>
      <c r="G2469" s="2"/>
      <c r="H2469" s="167"/>
      <c r="I2469" s="167"/>
      <c r="J2469" s="168"/>
      <c r="K2469" s="25"/>
    </row>
    <row r="2470" spans="1:11" s="102" customFormat="1">
      <c r="A2470" s="30"/>
      <c r="B2470" s="98"/>
      <c r="C2470" s="30"/>
      <c r="D2470" s="2"/>
      <c r="E2470" s="3"/>
      <c r="F2470" s="4"/>
      <c r="G2470" s="2"/>
      <c r="H2470" s="167"/>
      <c r="I2470" s="167"/>
      <c r="J2470" s="168"/>
      <c r="K2470" s="25"/>
    </row>
    <row r="2471" spans="1:11" s="102" customFormat="1">
      <c r="A2471" s="30"/>
      <c r="B2471" s="98"/>
      <c r="C2471" s="30"/>
      <c r="D2471" s="2"/>
      <c r="E2471" s="3"/>
      <c r="F2471" s="4"/>
      <c r="G2471" s="2"/>
      <c r="H2471" s="167"/>
      <c r="I2471" s="167"/>
      <c r="J2471" s="168"/>
      <c r="K2471" s="25"/>
    </row>
    <row r="2472" spans="1:11" s="102" customFormat="1">
      <c r="A2472" s="30"/>
      <c r="B2472" s="98"/>
      <c r="C2472" s="30"/>
      <c r="D2472" s="2"/>
      <c r="E2472" s="3"/>
      <c r="F2472" s="4"/>
      <c r="G2472" s="2"/>
      <c r="H2472" s="167"/>
      <c r="I2472" s="167"/>
      <c r="J2472" s="168"/>
      <c r="K2472" s="25"/>
    </row>
    <row r="2473" spans="1:11" s="102" customFormat="1">
      <c r="A2473" s="30"/>
      <c r="B2473" s="98"/>
      <c r="C2473" s="30"/>
      <c r="D2473" s="2"/>
      <c r="E2473" s="3"/>
      <c r="F2473" s="4"/>
      <c r="G2473" s="2"/>
      <c r="H2473" s="167"/>
      <c r="I2473" s="167"/>
      <c r="J2473" s="168"/>
      <c r="K2473" s="25"/>
    </row>
    <row r="2474" spans="1:11" s="102" customFormat="1">
      <c r="A2474" s="30"/>
      <c r="B2474" s="98"/>
      <c r="C2474" s="30"/>
      <c r="D2474" s="2"/>
      <c r="E2474" s="3"/>
      <c r="F2474" s="4"/>
      <c r="G2474" s="2"/>
      <c r="H2474" s="167"/>
      <c r="I2474" s="167"/>
      <c r="J2474" s="168"/>
      <c r="K2474" s="25"/>
    </row>
    <row r="2475" spans="1:11" s="102" customFormat="1">
      <c r="A2475" s="30"/>
      <c r="B2475" s="98"/>
      <c r="C2475" s="30"/>
      <c r="D2475" s="2"/>
      <c r="E2475" s="3"/>
      <c r="F2475" s="4"/>
      <c r="G2475" s="2"/>
      <c r="H2475" s="167"/>
      <c r="I2475" s="167"/>
      <c r="J2475" s="168"/>
      <c r="K2475" s="25"/>
    </row>
    <row r="2476" spans="1:11" s="102" customFormat="1">
      <c r="A2476" s="30"/>
      <c r="B2476" s="98"/>
      <c r="C2476" s="30"/>
      <c r="D2476" s="2"/>
      <c r="E2476" s="3"/>
      <c r="F2476" s="4"/>
      <c r="G2476" s="2"/>
      <c r="H2476" s="167"/>
      <c r="I2476" s="167"/>
      <c r="J2476" s="168"/>
      <c r="K2476" s="25"/>
    </row>
    <row r="2477" spans="1:11" s="102" customFormat="1">
      <c r="A2477" s="30"/>
      <c r="B2477" s="98"/>
      <c r="C2477" s="30"/>
      <c r="D2477" s="2"/>
      <c r="E2477" s="3"/>
      <c r="F2477" s="4"/>
      <c r="G2477" s="2"/>
      <c r="H2477" s="167"/>
      <c r="I2477" s="167"/>
      <c r="J2477" s="168"/>
      <c r="K2477" s="25"/>
    </row>
    <row r="2478" spans="1:11" s="102" customFormat="1">
      <c r="A2478" s="30"/>
      <c r="B2478" s="98"/>
      <c r="C2478" s="30"/>
      <c r="D2478" s="2"/>
      <c r="E2478" s="3"/>
      <c r="F2478" s="4"/>
      <c r="G2478" s="2"/>
      <c r="H2478" s="167"/>
      <c r="I2478" s="167"/>
      <c r="J2478" s="168"/>
      <c r="K2478" s="25"/>
    </row>
    <row r="2479" spans="1:11" s="102" customFormat="1">
      <c r="A2479" s="30"/>
      <c r="B2479" s="98"/>
      <c r="C2479" s="30"/>
      <c r="D2479" s="2"/>
      <c r="E2479" s="3"/>
      <c r="F2479" s="4"/>
      <c r="G2479" s="2"/>
      <c r="H2479" s="167"/>
      <c r="I2479" s="167"/>
      <c r="J2479" s="168"/>
      <c r="K2479" s="25"/>
    </row>
    <row r="2480" spans="1:11" s="102" customFormat="1">
      <c r="A2480" s="30"/>
      <c r="B2480" s="98"/>
      <c r="C2480" s="30"/>
      <c r="D2480" s="2"/>
      <c r="E2480" s="3"/>
      <c r="F2480" s="4"/>
      <c r="G2480" s="2"/>
      <c r="H2480" s="167"/>
      <c r="I2480" s="167"/>
      <c r="J2480" s="168"/>
      <c r="K2480" s="25"/>
    </row>
    <row r="2481" spans="1:11" s="102" customFormat="1">
      <c r="A2481" s="30"/>
      <c r="B2481" s="98"/>
      <c r="C2481" s="30"/>
      <c r="D2481" s="2"/>
      <c r="E2481" s="3"/>
      <c r="F2481" s="4"/>
      <c r="G2481" s="2"/>
      <c r="H2481" s="167"/>
      <c r="I2481" s="167"/>
      <c r="J2481" s="168"/>
      <c r="K2481" s="25"/>
    </row>
    <row r="2482" spans="1:11" s="102" customFormat="1">
      <c r="A2482" s="30"/>
      <c r="B2482" s="98"/>
      <c r="C2482" s="30"/>
      <c r="D2482" s="2"/>
      <c r="E2482" s="3"/>
      <c r="F2482" s="4"/>
      <c r="G2482" s="2"/>
      <c r="H2482" s="167"/>
      <c r="I2482" s="167"/>
      <c r="J2482" s="168"/>
      <c r="K2482" s="25"/>
    </row>
    <row r="2483" spans="1:11" s="102" customFormat="1">
      <c r="A2483" s="30"/>
      <c r="B2483" s="98"/>
      <c r="C2483" s="30"/>
      <c r="D2483" s="2"/>
      <c r="E2483" s="3"/>
      <c r="F2483" s="4"/>
      <c r="G2483" s="2"/>
      <c r="H2483" s="167"/>
      <c r="I2483" s="167"/>
      <c r="J2483" s="168"/>
      <c r="K2483" s="25"/>
    </row>
    <row r="2484" spans="1:11" s="102" customFormat="1">
      <c r="A2484" s="30"/>
      <c r="B2484" s="98"/>
      <c r="C2484" s="30"/>
      <c r="D2484" s="2"/>
      <c r="E2484" s="3"/>
      <c r="F2484" s="4"/>
      <c r="G2484" s="2"/>
      <c r="H2484" s="167"/>
      <c r="I2484" s="167"/>
      <c r="J2484" s="168"/>
      <c r="K2484" s="25"/>
    </row>
    <row r="2485" spans="1:11" s="102" customFormat="1">
      <c r="A2485" s="30"/>
      <c r="B2485" s="98"/>
      <c r="C2485" s="30"/>
      <c r="D2485" s="2"/>
      <c r="E2485" s="3"/>
      <c r="F2485" s="4"/>
      <c r="G2485" s="2"/>
      <c r="H2485" s="167"/>
      <c r="I2485" s="167"/>
      <c r="J2485" s="168"/>
      <c r="K2485" s="25"/>
    </row>
    <row r="2486" spans="1:11" s="102" customFormat="1">
      <c r="A2486" s="30"/>
      <c r="B2486" s="98"/>
      <c r="C2486" s="30"/>
      <c r="D2486" s="2"/>
      <c r="E2486" s="3"/>
      <c r="F2486" s="4"/>
      <c r="G2486" s="2"/>
      <c r="H2486" s="167"/>
      <c r="I2486" s="167"/>
      <c r="J2486" s="168"/>
      <c r="K2486" s="25"/>
    </row>
    <row r="2487" spans="1:11" s="102" customFormat="1">
      <c r="A2487" s="30"/>
      <c r="B2487" s="98"/>
      <c r="C2487" s="30"/>
      <c r="D2487" s="2"/>
      <c r="E2487" s="3"/>
      <c r="F2487" s="4"/>
      <c r="G2487" s="2"/>
      <c r="H2487" s="167"/>
      <c r="I2487" s="167"/>
      <c r="J2487" s="168"/>
      <c r="K2487" s="25"/>
    </row>
    <row r="2488" spans="1:11" s="102" customFormat="1">
      <c r="A2488" s="30"/>
      <c r="B2488" s="98"/>
      <c r="C2488" s="30"/>
      <c r="D2488" s="2"/>
      <c r="E2488" s="3"/>
      <c r="F2488" s="4"/>
      <c r="G2488" s="2"/>
      <c r="H2488" s="167"/>
      <c r="I2488" s="167"/>
      <c r="J2488" s="168"/>
      <c r="K2488" s="25"/>
    </row>
    <row r="2489" spans="1:11" s="102" customFormat="1">
      <c r="A2489" s="30"/>
      <c r="B2489" s="98"/>
      <c r="C2489" s="30"/>
      <c r="D2489" s="2"/>
      <c r="E2489" s="3"/>
      <c r="F2489" s="4"/>
      <c r="G2489" s="2"/>
      <c r="H2489" s="167"/>
      <c r="I2489" s="167"/>
      <c r="J2489" s="168"/>
      <c r="K2489" s="25"/>
    </row>
    <row r="2490" spans="1:11" s="102" customFormat="1">
      <c r="A2490" s="30"/>
      <c r="B2490" s="98"/>
      <c r="C2490" s="30"/>
      <c r="D2490" s="2"/>
      <c r="E2490" s="3"/>
      <c r="F2490" s="4"/>
      <c r="G2490" s="2"/>
      <c r="H2490" s="167"/>
      <c r="I2490" s="167"/>
      <c r="J2490" s="168"/>
      <c r="K2490" s="25"/>
    </row>
    <row r="2491" spans="1:11" s="102" customFormat="1">
      <c r="A2491" s="30"/>
      <c r="B2491" s="98"/>
      <c r="C2491" s="30"/>
      <c r="D2491" s="2"/>
      <c r="E2491" s="3"/>
      <c r="F2491" s="4"/>
      <c r="G2491" s="2"/>
      <c r="H2491" s="167"/>
      <c r="I2491" s="167"/>
      <c r="J2491" s="168"/>
      <c r="K2491" s="25"/>
    </row>
    <row r="2492" spans="1:11" s="102" customFormat="1">
      <c r="A2492" s="30"/>
      <c r="B2492" s="98"/>
      <c r="C2492" s="30"/>
      <c r="D2492" s="2"/>
      <c r="E2492" s="3"/>
      <c r="F2492" s="4"/>
      <c r="G2492" s="2"/>
      <c r="H2492" s="167"/>
      <c r="I2492" s="167"/>
      <c r="J2492" s="168"/>
      <c r="K2492" s="25"/>
    </row>
    <row r="2493" spans="1:11" s="102" customFormat="1">
      <c r="A2493" s="30"/>
      <c r="B2493" s="98"/>
      <c r="C2493" s="30"/>
      <c r="D2493" s="2"/>
      <c r="E2493" s="3"/>
      <c r="F2493" s="4"/>
      <c r="G2493" s="2"/>
      <c r="H2493" s="167"/>
      <c r="I2493" s="167"/>
      <c r="J2493" s="168"/>
      <c r="K2493" s="25"/>
    </row>
    <row r="2494" spans="1:11" s="102" customFormat="1">
      <c r="A2494" s="30"/>
      <c r="B2494" s="98"/>
      <c r="C2494" s="30"/>
      <c r="D2494" s="2"/>
      <c r="E2494" s="3"/>
      <c r="F2494" s="4"/>
      <c r="G2494" s="2"/>
      <c r="H2494" s="167"/>
      <c r="I2494" s="167"/>
      <c r="J2494" s="168"/>
      <c r="K2494" s="25"/>
    </row>
    <row r="2495" spans="1:11" s="102" customFormat="1">
      <c r="A2495" s="30"/>
      <c r="B2495" s="98"/>
      <c r="C2495" s="30"/>
      <c r="D2495" s="2"/>
      <c r="E2495" s="3"/>
      <c r="F2495" s="4"/>
      <c r="G2495" s="2"/>
      <c r="H2495" s="167"/>
      <c r="I2495" s="167"/>
      <c r="J2495" s="168"/>
      <c r="K2495" s="25"/>
    </row>
    <row r="2496" spans="1:11" s="102" customFormat="1">
      <c r="A2496" s="30"/>
      <c r="B2496" s="98"/>
      <c r="C2496" s="30"/>
      <c r="D2496" s="2"/>
      <c r="E2496" s="3"/>
      <c r="F2496" s="4"/>
      <c r="G2496" s="2"/>
      <c r="H2496" s="167"/>
      <c r="I2496" s="167"/>
      <c r="J2496" s="168"/>
      <c r="K2496" s="25"/>
    </row>
    <row r="2497" spans="1:11" s="102" customFormat="1">
      <c r="A2497" s="30"/>
      <c r="B2497" s="98"/>
      <c r="C2497" s="30"/>
      <c r="D2497" s="2"/>
      <c r="E2497" s="3"/>
      <c r="F2497" s="4"/>
      <c r="G2497" s="2"/>
      <c r="H2497" s="167"/>
      <c r="I2497" s="167"/>
      <c r="J2497" s="168"/>
      <c r="K2497" s="25"/>
    </row>
    <row r="2498" spans="1:11" s="102" customFormat="1">
      <c r="A2498" s="30"/>
      <c r="B2498" s="98"/>
      <c r="C2498" s="30"/>
      <c r="D2498" s="2"/>
      <c r="E2498" s="3"/>
      <c r="F2498" s="4"/>
      <c r="G2498" s="2"/>
      <c r="H2498" s="167"/>
      <c r="I2498" s="167"/>
      <c r="J2498" s="168"/>
      <c r="K2498" s="25"/>
    </row>
    <row r="2499" spans="1:11" s="102" customFormat="1">
      <c r="A2499" s="30"/>
      <c r="B2499" s="98"/>
      <c r="C2499" s="30"/>
      <c r="D2499" s="2"/>
      <c r="E2499" s="3"/>
      <c r="F2499" s="4"/>
      <c r="G2499" s="2"/>
      <c r="H2499" s="167"/>
      <c r="I2499" s="167"/>
      <c r="J2499" s="168"/>
      <c r="K2499" s="25"/>
    </row>
    <row r="2500" spans="1:11" s="102" customFormat="1">
      <c r="A2500" s="30"/>
      <c r="B2500" s="98"/>
      <c r="C2500" s="30"/>
      <c r="D2500" s="2"/>
      <c r="E2500" s="3"/>
      <c r="F2500" s="4"/>
      <c r="G2500" s="2"/>
      <c r="H2500" s="167"/>
      <c r="I2500" s="167"/>
      <c r="J2500" s="168"/>
      <c r="K2500" s="25"/>
    </row>
    <row r="2501" spans="1:11" s="102" customFormat="1">
      <c r="A2501" s="30"/>
      <c r="B2501" s="98"/>
      <c r="C2501" s="30"/>
      <c r="D2501" s="2"/>
      <c r="E2501" s="3"/>
      <c r="F2501" s="4"/>
      <c r="G2501" s="2"/>
      <c r="H2501" s="167"/>
      <c r="I2501" s="167"/>
      <c r="J2501" s="168"/>
      <c r="K2501" s="25"/>
    </row>
    <row r="2502" spans="1:11" s="102" customFormat="1">
      <c r="A2502" s="30"/>
      <c r="B2502" s="98"/>
      <c r="C2502" s="30"/>
      <c r="D2502" s="2"/>
      <c r="E2502" s="3"/>
      <c r="F2502" s="4"/>
      <c r="G2502" s="2"/>
      <c r="H2502" s="167"/>
      <c r="I2502" s="167"/>
      <c r="J2502" s="168"/>
      <c r="K2502" s="25"/>
    </row>
    <row r="2503" spans="1:11" s="102" customFormat="1">
      <c r="A2503" s="30"/>
      <c r="B2503" s="98"/>
      <c r="C2503" s="30"/>
      <c r="D2503" s="2"/>
      <c r="E2503" s="3"/>
      <c r="F2503" s="4"/>
      <c r="G2503" s="2"/>
      <c r="H2503" s="167"/>
      <c r="I2503" s="167"/>
      <c r="J2503" s="168"/>
      <c r="K2503" s="25"/>
    </row>
    <row r="2504" spans="1:11" s="102" customFormat="1">
      <c r="A2504" s="30"/>
      <c r="B2504" s="98"/>
      <c r="C2504" s="30"/>
      <c r="D2504" s="2"/>
      <c r="E2504" s="3"/>
      <c r="F2504" s="4"/>
      <c r="G2504" s="2"/>
      <c r="H2504" s="167"/>
      <c r="I2504" s="167"/>
      <c r="J2504" s="168"/>
      <c r="K2504" s="25"/>
    </row>
    <row r="2505" spans="1:11" s="102" customFormat="1">
      <c r="A2505" s="30"/>
      <c r="B2505" s="98"/>
      <c r="C2505" s="30"/>
      <c r="D2505" s="2"/>
      <c r="E2505" s="3"/>
      <c r="F2505" s="4"/>
      <c r="G2505" s="2"/>
      <c r="H2505" s="167"/>
      <c r="I2505" s="167"/>
      <c r="J2505" s="168"/>
      <c r="K2505" s="25"/>
    </row>
    <row r="2506" spans="1:11" s="102" customFormat="1">
      <c r="A2506" s="30"/>
      <c r="B2506" s="98"/>
      <c r="C2506" s="30"/>
      <c r="D2506" s="2"/>
      <c r="E2506" s="3"/>
      <c r="F2506" s="4"/>
      <c r="G2506" s="2"/>
      <c r="H2506" s="167"/>
      <c r="I2506" s="167"/>
      <c r="J2506" s="168"/>
      <c r="K2506" s="25"/>
    </row>
    <row r="2507" spans="1:11" s="102" customFormat="1">
      <c r="A2507" s="30"/>
      <c r="B2507" s="98"/>
      <c r="C2507" s="30"/>
      <c r="D2507" s="2"/>
      <c r="E2507" s="3"/>
      <c r="F2507" s="4"/>
      <c r="G2507" s="2"/>
      <c r="H2507" s="167"/>
      <c r="I2507" s="167"/>
      <c r="J2507" s="168"/>
      <c r="K2507" s="25"/>
    </row>
    <row r="2508" spans="1:11" s="102" customFormat="1">
      <c r="A2508" s="30"/>
      <c r="B2508" s="98"/>
      <c r="C2508" s="30"/>
      <c r="D2508" s="2"/>
      <c r="E2508" s="3"/>
      <c r="F2508" s="4"/>
      <c r="G2508" s="2"/>
      <c r="H2508" s="167"/>
      <c r="I2508" s="167"/>
      <c r="J2508" s="168"/>
      <c r="K2508" s="25"/>
    </row>
    <row r="2509" spans="1:11" s="102" customFormat="1">
      <c r="A2509" s="30"/>
      <c r="B2509" s="98"/>
      <c r="C2509" s="30"/>
      <c r="D2509" s="2"/>
      <c r="E2509" s="3"/>
      <c r="F2509" s="4"/>
      <c r="G2509" s="2"/>
      <c r="H2509" s="167"/>
      <c r="I2509" s="167"/>
      <c r="J2509" s="168"/>
      <c r="K2509" s="25"/>
    </row>
    <row r="2510" spans="1:11" s="102" customFormat="1">
      <c r="A2510" s="30"/>
      <c r="B2510" s="98"/>
      <c r="C2510" s="30"/>
      <c r="D2510" s="2"/>
      <c r="E2510" s="3"/>
      <c r="F2510" s="4"/>
      <c r="G2510" s="2"/>
      <c r="H2510" s="167"/>
      <c r="I2510" s="167"/>
      <c r="J2510" s="168"/>
      <c r="K2510" s="25"/>
    </row>
    <row r="2511" spans="1:11" s="102" customFormat="1">
      <c r="A2511" s="30"/>
      <c r="B2511" s="98"/>
      <c r="C2511" s="30"/>
      <c r="D2511" s="2"/>
      <c r="E2511" s="3"/>
      <c r="F2511" s="4"/>
      <c r="G2511" s="2"/>
      <c r="H2511" s="167"/>
      <c r="I2511" s="167"/>
      <c r="J2511" s="168"/>
      <c r="K2511" s="25"/>
    </row>
    <row r="2512" spans="1:11" s="102" customFormat="1">
      <c r="A2512" s="30"/>
      <c r="B2512" s="98"/>
      <c r="C2512" s="30"/>
      <c r="D2512" s="2"/>
      <c r="E2512" s="3"/>
      <c r="F2512" s="4"/>
      <c r="G2512" s="2"/>
      <c r="H2512" s="167"/>
      <c r="I2512" s="167"/>
      <c r="J2512" s="168"/>
      <c r="K2512" s="25"/>
    </row>
    <row r="2513" spans="1:11" s="102" customFormat="1">
      <c r="A2513" s="30"/>
      <c r="B2513" s="98"/>
      <c r="C2513" s="30"/>
      <c r="D2513" s="2"/>
      <c r="E2513" s="3"/>
      <c r="F2513" s="4"/>
      <c r="G2513" s="2"/>
      <c r="H2513" s="167"/>
      <c r="I2513" s="167"/>
      <c r="J2513" s="168"/>
      <c r="K2513" s="25"/>
    </row>
    <row r="2514" spans="1:11" s="102" customFormat="1">
      <c r="A2514" s="30"/>
      <c r="B2514" s="98"/>
      <c r="C2514" s="30"/>
      <c r="D2514" s="2"/>
      <c r="E2514" s="3"/>
      <c r="F2514" s="4"/>
      <c r="G2514" s="2"/>
      <c r="H2514" s="167"/>
      <c r="I2514" s="167"/>
      <c r="J2514" s="168"/>
      <c r="K2514" s="25"/>
    </row>
    <row r="2515" spans="1:11" s="102" customFormat="1">
      <c r="A2515" s="30"/>
      <c r="B2515" s="98"/>
      <c r="C2515" s="30"/>
      <c r="D2515" s="2"/>
      <c r="E2515" s="3"/>
      <c r="F2515" s="4"/>
      <c r="G2515" s="2"/>
      <c r="H2515" s="167"/>
      <c r="I2515" s="167"/>
      <c r="J2515" s="168"/>
      <c r="K2515" s="25"/>
    </row>
    <row r="2516" spans="1:11" s="102" customFormat="1">
      <c r="A2516" s="30"/>
      <c r="B2516" s="98"/>
      <c r="C2516" s="30"/>
      <c r="D2516" s="2"/>
      <c r="E2516" s="3"/>
      <c r="F2516" s="4"/>
      <c r="G2516" s="2"/>
      <c r="H2516" s="167"/>
      <c r="I2516" s="167"/>
      <c r="J2516" s="168"/>
      <c r="K2516" s="25"/>
    </row>
    <row r="2517" spans="1:11" s="102" customFormat="1">
      <c r="A2517" s="30"/>
      <c r="B2517" s="98"/>
      <c r="C2517" s="30"/>
      <c r="D2517" s="2"/>
      <c r="E2517" s="3"/>
      <c r="F2517" s="4"/>
      <c r="G2517" s="2"/>
      <c r="H2517" s="167"/>
      <c r="I2517" s="167"/>
      <c r="J2517" s="168"/>
      <c r="K2517" s="25"/>
    </row>
    <row r="2518" spans="1:11" s="102" customFormat="1">
      <c r="A2518" s="30"/>
      <c r="B2518" s="98"/>
      <c r="C2518" s="30"/>
      <c r="D2518" s="2"/>
      <c r="E2518" s="3"/>
      <c r="F2518" s="4"/>
      <c r="G2518" s="2"/>
      <c r="H2518" s="167"/>
      <c r="I2518" s="167"/>
      <c r="J2518" s="168"/>
      <c r="K2518" s="25"/>
    </row>
    <row r="2519" spans="1:11" s="102" customFormat="1">
      <c r="A2519" s="30"/>
      <c r="B2519" s="98"/>
      <c r="C2519" s="30"/>
      <c r="D2519" s="2"/>
      <c r="E2519" s="3"/>
      <c r="F2519" s="4"/>
      <c r="G2519" s="2"/>
      <c r="H2519" s="167"/>
      <c r="I2519" s="167"/>
      <c r="J2519" s="168"/>
      <c r="K2519" s="25"/>
    </row>
    <row r="2520" spans="1:11" s="102" customFormat="1">
      <c r="A2520" s="30"/>
      <c r="B2520" s="98"/>
      <c r="C2520" s="30"/>
      <c r="D2520" s="2"/>
      <c r="E2520" s="3"/>
      <c r="F2520" s="4"/>
      <c r="G2520" s="2"/>
      <c r="H2520" s="167"/>
      <c r="I2520" s="167"/>
      <c r="J2520" s="168"/>
      <c r="K2520" s="25"/>
    </row>
    <row r="2521" spans="1:11" s="102" customFormat="1">
      <c r="A2521" s="30"/>
      <c r="B2521" s="98"/>
      <c r="C2521" s="30"/>
      <c r="D2521" s="2"/>
      <c r="E2521" s="3"/>
      <c r="F2521" s="4"/>
      <c r="G2521" s="2"/>
      <c r="H2521" s="167"/>
      <c r="I2521" s="167"/>
      <c r="J2521" s="168"/>
      <c r="K2521" s="25"/>
    </row>
    <row r="2522" spans="1:11" s="102" customFormat="1">
      <c r="A2522" s="30"/>
      <c r="B2522" s="98"/>
      <c r="C2522" s="30"/>
      <c r="D2522" s="2"/>
      <c r="E2522" s="3"/>
      <c r="F2522" s="4"/>
      <c r="G2522" s="2"/>
      <c r="H2522" s="167"/>
      <c r="I2522" s="167"/>
      <c r="J2522" s="168"/>
      <c r="K2522" s="25"/>
    </row>
    <row r="2523" spans="1:11" s="102" customFormat="1">
      <c r="A2523" s="30"/>
      <c r="B2523" s="98"/>
      <c r="C2523" s="30"/>
      <c r="D2523" s="2"/>
      <c r="E2523" s="3"/>
      <c r="F2523" s="4"/>
      <c r="G2523" s="2"/>
      <c r="H2523" s="167"/>
      <c r="I2523" s="167"/>
      <c r="J2523" s="168"/>
      <c r="K2523" s="25"/>
    </row>
    <row r="2524" spans="1:11" s="102" customFormat="1">
      <c r="A2524" s="30"/>
      <c r="B2524" s="98"/>
      <c r="C2524" s="30"/>
      <c r="D2524" s="2"/>
      <c r="E2524" s="3"/>
      <c r="F2524" s="4"/>
      <c r="G2524" s="2"/>
      <c r="H2524" s="167"/>
      <c r="I2524" s="167"/>
      <c r="J2524" s="168"/>
      <c r="K2524" s="25"/>
    </row>
    <row r="2525" spans="1:11" s="102" customFormat="1">
      <c r="A2525" s="30"/>
      <c r="B2525" s="98"/>
      <c r="C2525" s="30"/>
      <c r="D2525" s="2"/>
      <c r="E2525" s="3"/>
      <c r="F2525" s="4"/>
      <c r="G2525" s="2"/>
      <c r="H2525" s="167"/>
      <c r="I2525" s="167"/>
      <c r="J2525" s="168"/>
      <c r="K2525" s="25"/>
    </row>
    <row r="2526" spans="1:11" s="102" customFormat="1">
      <c r="A2526" s="30"/>
      <c r="B2526" s="98"/>
      <c r="C2526" s="30"/>
      <c r="D2526" s="2"/>
      <c r="E2526" s="3"/>
      <c r="F2526" s="4"/>
      <c r="G2526" s="2"/>
      <c r="H2526" s="167"/>
      <c r="I2526" s="167"/>
      <c r="J2526" s="168"/>
      <c r="K2526" s="25"/>
    </row>
    <row r="2527" spans="1:11" s="102" customFormat="1">
      <c r="A2527" s="30"/>
      <c r="B2527" s="98"/>
      <c r="C2527" s="30"/>
      <c r="D2527" s="2"/>
      <c r="E2527" s="3"/>
      <c r="F2527" s="4"/>
      <c r="G2527" s="2"/>
      <c r="H2527" s="167"/>
      <c r="I2527" s="167"/>
      <c r="J2527" s="168"/>
      <c r="K2527" s="25"/>
    </row>
    <row r="2528" spans="1:11" s="102" customFormat="1">
      <c r="A2528" s="30"/>
      <c r="B2528" s="98"/>
      <c r="C2528" s="30"/>
      <c r="D2528" s="2"/>
      <c r="E2528" s="3"/>
      <c r="F2528" s="4"/>
      <c r="G2528" s="2"/>
      <c r="H2528" s="167"/>
      <c r="I2528" s="167"/>
      <c r="J2528" s="168"/>
      <c r="K2528" s="25"/>
    </row>
    <row r="2529" spans="1:11" s="102" customFormat="1">
      <c r="A2529" s="30"/>
      <c r="B2529" s="98"/>
      <c r="C2529" s="30"/>
      <c r="D2529" s="2"/>
      <c r="E2529" s="3"/>
      <c r="F2529" s="4"/>
      <c r="G2529" s="2"/>
      <c r="H2529" s="167"/>
      <c r="I2529" s="167"/>
      <c r="J2529" s="168"/>
      <c r="K2529" s="25"/>
    </row>
    <row r="2530" spans="1:11" s="102" customFormat="1">
      <c r="A2530" s="30"/>
      <c r="B2530" s="98"/>
      <c r="C2530" s="30"/>
      <c r="D2530" s="2"/>
      <c r="E2530" s="3"/>
      <c r="F2530" s="4"/>
      <c r="G2530" s="2"/>
      <c r="H2530" s="167"/>
      <c r="I2530" s="167"/>
      <c r="J2530" s="168"/>
      <c r="K2530" s="25"/>
    </row>
    <row r="2531" spans="1:11" s="102" customFormat="1">
      <c r="A2531" s="30"/>
      <c r="B2531" s="98"/>
      <c r="C2531" s="30"/>
      <c r="D2531" s="2"/>
      <c r="E2531" s="3"/>
      <c r="F2531" s="4"/>
      <c r="G2531" s="2"/>
      <c r="H2531" s="167"/>
      <c r="I2531" s="167"/>
      <c r="J2531" s="168"/>
      <c r="K2531" s="25"/>
    </row>
    <row r="2532" spans="1:11" s="102" customFormat="1">
      <c r="A2532" s="30"/>
      <c r="B2532" s="98"/>
      <c r="C2532" s="30"/>
      <c r="D2532" s="2"/>
      <c r="E2532" s="3"/>
      <c r="F2532" s="4"/>
      <c r="G2532" s="2"/>
      <c r="H2532" s="167"/>
      <c r="I2532" s="167"/>
      <c r="J2532" s="168"/>
      <c r="K2532" s="25"/>
    </row>
    <row r="2533" spans="1:11" s="102" customFormat="1">
      <c r="A2533" s="30"/>
      <c r="B2533" s="98"/>
      <c r="C2533" s="30"/>
      <c r="D2533" s="2"/>
      <c r="E2533" s="3"/>
      <c r="F2533" s="4"/>
      <c r="G2533" s="2"/>
      <c r="H2533" s="167"/>
      <c r="I2533" s="167"/>
      <c r="J2533" s="168"/>
      <c r="K2533" s="25"/>
    </row>
    <row r="2534" spans="1:11" s="102" customFormat="1">
      <c r="A2534" s="30"/>
      <c r="B2534" s="98"/>
      <c r="C2534" s="30"/>
      <c r="D2534" s="2"/>
      <c r="E2534" s="3"/>
      <c r="F2534" s="4"/>
      <c r="G2534" s="2"/>
      <c r="H2534" s="167"/>
      <c r="I2534" s="167"/>
      <c r="J2534" s="168"/>
      <c r="K2534" s="25"/>
    </row>
    <row r="2535" spans="1:11" s="102" customFormat="1">
      <c r="A2535" s="30"/>
      <c r="B2535" s="98"/>
      <c r="C2535" s="30"/>
      <c r="D2535" s="2"/>
      <c r="E2535" s="3"/>
      <c r="F2535" s="4"/>
      <c r="G2535" s="2"/>
      <c r="H2535" s="167"/>
      <c r="I2535" s="167"/>
      <c r="J2535" s="168"/>
      <c r="K2535" s="25"/>
    </row>
    <row r="2536" spans="1:11" s="102" customFormat="1">
      <c r="A2536" s="30"/>
      <c r="B2536" s="98"/>
      <c r="C2536" s="30"/>
      <c r="D2536" s="2"/>
      <c r="E2536" s="3"/>
      <c r="F2536" s="4"/>
      <c r="G2536" s="2"/>
      <c r="H2536" s="167"/>
      <c r="I2536" s="167"/>
      <c r="J2536" s="168"/>
      <c r="K2536" s="25"/>
    </row>
    <row r="2537" spans="1:11" s="102" customFormat="1">
      <c r="A2537" s="30"/>
      <c r="B2537" s="98"/>
      <c r="C2537" s="30"/>
      <c r="D2537" s="2"/>
      <c r="E2537" s="3"/>
      <c r="F2537" s="4"/>
      <c r="G2537" s="2"/>
      <c r="H2537" s="167"/>
      <c r="I2537" s="167"/>
      <c r="J2537" s="168"/>
      <c r="K2537" s="25"/>
    </row>
    <row r="2538" spans="1:11" s="102" customFormat="1">
      <c r="A2538" s="30"/>
      <c r="B2538" s="98"/>
      <c r="C2538" s="30"/>
      <c r="D2538" s="2"/>
      <c r="E2538" s="3"/>
      <c r="F2538" s="4"/>
      <c r="G2538" s="2"/>
      <c r="H2538" s="167"/>
      <c r="I2538" s="167"/>
      <c r="J2538" s="168"/>
      <c r="K2538" s="25"/>
    </row>
    <row r="2539" spans="1:11" s="102" customFormat="1">
      <c r="A2539" s="30"/>
      <c r="B2539" s="98"/>
      <c r="C2539" s="30"/>
      <c r="D2539" s="2"/>
      <c r="E2539" s="3"/>
      <c r="F2539" s="4"/>
      <c r="G2539" s="2"/>
      <c r="H2539" s="167"/>
      <c r="I2539" s="167"/>
      <c r="J2539" s="168"/>
      <c r="K2539" s="25"/>
    </row>
    <row r="2540" spans="1:11" s="102" customFormat="1">
      <c r="A2540" s="30"/>
      <c r="B2540" s="98"/>
      <c r="C2540" s="30"/>
      <c r="D2540" s="2"/>
      <c r="E2540" s="3"/>
      <c r="F2540" s="4"/>
      <c r="G2540" s="2"/>
      <c r="H2540" s="167"/>
      <c r="I2540" s="167"/>
      <c r="J2540" s="168"/>
      <c r="K2540" s="25"/>
    </row>
    <row r="2541" spans="1:11" s="102" customFormat="1">
      <c r="A2541" s="30"/>
      <c r="B2541" s="98"/>
      <c r="C2541" s="30"/>
      <c r="D2541" s="2"/>
      <c r="E2541" s="3"/>
      <c r="F2541" s="4"/>
      <c r="G2541" s="2"/>
      <c r="H2541" s="167"/>
      <c r="I2541" s="167"/>
      <c r="J2541" s="168"/>
      <c r="K2541" s="25"/>
    </row>
    <row r="2542" spans="1:11" s="102" customFormat="1">
      <c r="A2542" s="30"/>
      <c r="B2542" s="98"/>
      <c r="C2542" s="30"/>
      <c r="D2542" s="2"/>
      <c r="E2542" s="3"/>
      <c r="F2542" s="4"/>
      <c r="G2542" s="2"/>
      <c r="H2542" s="167"/>
      <c r="I2542" s="167"/>
      <c r="J2542" s="168"/>
      <c r="K2542" s="25"/>
    </row>
    <row r="2543" spans="1:11" s="102" customFormat="1">
      <c r="A2543" s="30"/>
      <c r="B2543" s="98"/>
      <c r="C2543" s="30"/>
      <c r="D2543" s="2"/>
      <c r="E2543" s="3"/>
      <c r="F2543" s="4"/>
      <c r="G2543" s="2"/>
      <c r="H2543" s="167"/>
      <c r="I2543" s="167"/>
      <c r="J2543" s="168"/>
      <c r="K2543" s="25"/>
    </row>
    <row r="2544" spans="1:11" s="102" customFormat="1">
      <c r="A2544" s="30"/>
      <c r="B2544" s="98"/>
      <c r="C2544" s="30"/>
      <c r="D2544" s="2"/>
      <c r="E2544" s="3"/>
      <c r="F2544" s="4"/>
      <c r="G2544" s="2"/>
      <c r="H2544" s="167"/>
      <c r="I2544" s="167"/>
      <c r="J2544" s="168"/>
      <c r="K2544" s="25"/>
    </row>
    <row r="2545" spans="1:11" s="102" customFormat="1">
      <c r="A2545" s="30"/>
      <c r="B2545" s="98"/>
      <c r="C2545" s="30"/>
      <c r="D2545" s="2"/>
      <c r="E2545" s="3"/>
      <c r="F2545" s="4"/>
      <c r="G2545" s="2"/>
      <c r="H2545" s="167"/>
      <c r="I2545" s="167"/>
      <c r="J2545" s="168"/>
      <c r="K2545" s="25"/>
    </row>
    <row r="2546" spans="1:11" s="102" customFormat="1">
      <c r="A2546" s="30"/>
      <c r="B2546" s="98"/>
      <c r="C2546" s="30"/>
      <c r="D2546" s="2"/>
      <c r="E2546" s="3"/>
      <c r="F2546" s="4"/>
      <c r="G2546" s="2"/>
      <c r="H2546" s="167"/>
      <c r="I2546" s="167"/>
      <c r="J2546" s="168"/>
      <c r="K2546" s="25"/>
    </row>
    <row r="2547" spans="1:11" s="102" customFormat="1">
      <c r="A2547" s="30"/>
      <c r="B2547" s="98"/>
      <c r="C2547" s="30"/>
      <c r="D2547" s="2"/>
      <c r="E2547" s="3"/>
      <c r="F2547" s="4"/>
      <c r="G2547" s="2"/>
      <c r="H2547" s="167"/>
      <c r="I2547" s="167"/>
      <c r="J2547" s="168"/>
      <c r="K2547" s="25"/>
    </row>
    <row r="2548" spans="1:11" s="102" customFormat="1">
      <c r="A2548" s="30"/>
      <c r="B2548" s="98"/>
      <c r="C2548" s="30"/>
      <c r="D2548" s="2"/>
      <c r="E2548" s="3"/>
      <c r="F2548" s="4"/>
      <c r="G2548" s="2"/>
      <c r="H2548" s="167"/>
      <c r="I2548" s="167"/>
      <c r="J2548" s="168"/>
      <c r="K2548" s="25"/>
    </row>
    <row r="2549" spans="1:11" s="102" customFormat="1">
      <c r="A2549" s="30"/>
      <c r="B2549" s="98"/>
      <c r="C2549" s="30"/>
      <c r="D2549" s="2"/>
      <c r="E2549" s="3"/>
      <c r="F2549" s="4"/>
      <c r="G2549" s="2"/>
      <c r="H2549" s="167"/>
      <c r="I2549" s="167"/>
      <c r="J2549" s="168"/>
      <c r="K2549" s="25"/>
    </row>
    <row r="2550" spans="1:11" s="102" customFormat="1">
      <c r="A2550" s="30"/>
      <c r="B2550" s="98"/>
      <c r="C2550" s="30"/>
      <c r="D2550" s="2"/>
      <c r="E2550" s="3"/>
      <c r="F2550" s="4"/>
      <c r="G2550" s="2"/>
      <c r="H2550" s="167"/>
      <c r="I2550" s="167"/>
      <c r="J2550" s="168"/>
      <c r="K2550" s="25"/>
    </row>
    <row r="2551" spans="1:11" s="102" customFormat="1">
      <c r="A2551" s="30"/>
      <c r="B2551" s="98"/>
      <c r="C2551" s="30"/>
      <c r="D2551" s="2"/>
      <c r="E2551" s="3"/>
      <c r="F2551" s="4"/>
      <c r="G2551" s="2"/>
      <c r="H2551" s="167"/>
      <c r="I2551" s="167"/>
      <c r="J2551" s="168"/>
      <c r="K2551" s="25"/>
    </row>
    <row r="2552" spans="1:11" s="102" customFormat="1">
      <c r="A2552" s="30"/>
      <c r="B2552" s="98"/>
      <c r="C2552" s="30"/>
      <c r="D2552" s="2"/>
      <c r="E2552" s="3"/>
      <c r="F2552" s="4"/>
      <c r="G2552" s="2"/>
      <c r="H2552" s="167"/>
      <c r="I2552" s="167"/>
      <c r="J2552" s="168"/>
      <c r="K2552" s="25"/>
    </row>
    <row r="2553" spans="1:11" s="102" customFormat="1">
      <c r="A2553" s="30"/>
      <c r="B2553" s="98"/>
      <c r="C2553" s="30"/>
      <c r="D2553" s="2"/>
      <c r="E2553" s="3"/>
      <c r="F2553" s="4"/>
      <c r="G2553" s="2"/>
      <c r="H2553" s="167"/>
      <c r="I2553" s="167"/>
      <c r="J2553" s="168"/>
      <c r="K2553" s="25"/>
    </row>
    <row r="2554" spans="1:11" s="102" customFormat="1">
      <c r="A2554" s="30"/>
      <c r="B2554" s="98"/>
      <c r="C2554" s="30"/>
      <c r="D2554" s="2"/>
      <c r="E2554" s="3"/>
      <c r="F2554" s="4"/>
      <c r="G2554" s="2"/>
      <c r="H2554" s="167"/>
      <c r="I2554" s="167"/>
      <c r="J2554" s="168"/>
      <c r="K2554" s="25"/>
    </row>
    <row r="2555" spans="1:11" s="102" customFormat="1">
      <c r="A2555" s="30"/>
      <c r="B2555" s="98"/>
      <c r="C2555" s="30"/>
      <c r="D2555" s="2"/>
      <c r="E2555" s="3"/>
      <c r="F2555" s="4"/>
      <c r="G2555" s="2"/>
      <c r="H2555" s="167"/>
      <c r="I2555" s="167"/>
      <c r="J2555" s="168"/>
      <c r="K2555" s="25"/>
    </row>
    <row r="2556" spans="1:11" s="102" customFormat="1">
      <c r="A2556" s="30"/>
      <c r="B2556" s="98"/>
      <c r="C2556" s="30"/>
      <c r="D2556" s="2"/>
      <c r="E2556" s="3"/>
      <c r="F2556" s="4"/>
      <c r="G2556" s="2"/>
      <c r="H2556" s="167"/>
      <c r="I2556" s="167"/>
      <c r="J2556" s="168"/>
      <c r="K2556" s="25"/>
    </row>
    <row r="2557" spans="1:11" s="102" customFormat="1">
      <c r="A2557" s="30"/>
      <c r="B2557" s="98"/>
      <c r="C2557" s="30"/>
      <c r="D2557" s="2"/>
      <c r="E2557" s="3"/>
      <c r="F2557" s="4"/>
      <c r="G2557" s="2"/>
      <c r="H2557" s="167"/>
      <c r="I2557" s="167"/>
      <c r="J2557" s="168"/>
      <c r="K2557" s="25"/>
    </row>
    <row r="2558" spans="1:11" s="102" customFormat="1">
      <c r="A2558" s="30"/>
      <c r="B2558" s="98"/>
      <c r="C2558" s="30"/>
      <c r="D2558" s="2"/>
      <c r="E2558" s="3"/>
      <c r="F2558" s="4"/>
      <c r="G2558" s="2"/>
      <c r="H2558" s="167"/>
      <c r="I2558" s="167"/>
      <c r="J2558" s="168"/>
      <c r="K2558" s="25"/>
    </row>
    <row r="2559" spans="1:11" s="102" customFormat="1">
      <c r="A2559" s="30"/>
      <c r="B2559" s="98"/>
      <c r="C2559" s="30"/>
      <c r="D2559" s="2"/>
      <c r="E2559" s="3"/>
      <c r="F2559" s="4"/>
      <c r="G2559" s="2"/>
      <c r="H2559" s="167"/>
      <c r="I2559" s="167"/>
      <c r="J2559" s="168"/>
      <c r="K2559" s="25"/>
    </row>
    <row r="2560" spans="1:11" s="102" customFormat="1">
      <c r="A2560" s="30"/>
      <c r="B2560" s="98"/>
      <c r="C2560" s="30"/>
      <c r="D2560" s="2"/>
      <c r="E2560" s="3"/>
      <c r="F2560" s="4"/>
      <c r="G2560" s="2"/>
      <c r="H2560" s="167"/>
      <c r="I2560" s="167"/>
      <c r="J2560" s="168"/>
      <c r="K2560" s="25"/>
    </row>
    <row r="2561" spans="1:11" s="102" customFormat="1">
      <c r="A2561" s="30"/>
      <c r="B2561" s="98"/>
      <c r="C2561" s="30"/>
      <c r="D2561" s="2"/>
      <c r="E2561" s="3"/>
      <c r="F2561" s="4"/>
      <c r="G2561" s="2"/>
      <c r="H2561" s="167"/>
      <c r="I2561" s="167"/>
      <c r="J2561" s="168"/>
      <c r="K2561" s="25"/>
    </row>
    <row r="2562" spans="1:11" s="102" customFormat="1">
      <c r="A2562" s="30"/>
      <c r="B2562" s="98"/>
      <c r="C2562" s="30"/>
      <c r="D2562" s="2"/>
      <c r="E2562" s="3"/>
      <c r="F2562" s="4"/>
      <c r="G2562" s="2"/>
      <c r="H2562" s="167"/>
      <c r="I2562" s="167"/>
      <c r="J2562" s="168"/>
      <c r="K2562" s="25"/>
    </row>
    <row r="2563" spans="1:11" s="102" customFormat="1">
      <c r="A2563" s="30"/>
      <c r="B2563" s="98"/>
      <c r="C2563" s="30"/>
      <c r="D2563" s="2"/>
      <c r="E2563" s="3"/>
      <c r="F2563" s="4"/>
      <c r="G2563" s="2"/>
      <c r="H2563" s="167"/>
      <c r="I2563" s="167"/>
      <c r="J2563" s="168"/>
      <c r="K2563" s="25"/>
    </row>
    <row r="2564" spans="1:11" s="102" customFormat="1">
      <c r="A2564" s="30"/>
      <c r="B2564" s="98"/>
      <c r="C2564" s="30"/>
      <c r="D2564" s="2"/>
      <c r="E2564" s="3"/>
      <c r="F2564" s="4"/>
      <c r="G2564" s="2"/>
      <c r="H2564" s="167"/>
      <c r="I2564" s="167"/>
      <c r="J2564" s="168"/>
      <c r="K2564" s="25"/>
    </row>
    <row r="2565" spans="1:11" s="102" customFormat="1">
      <c r="A2565" s="30"/>
      <c r="B2565" s="98"/>
      <c r="C2565" s="30"/>
      <c r="D2565" s="2"/>
      <c r="E2565" s="3"/>
      <c r="F2565" s="4"/>
      <c r="G2565" s="2"/>
      <c r="H2565" s="167"/>
      <c r="I2565" s="167"/>
      <c r="J2565" s="168"/>
      <c r="K2565" s="25"/>
    </row>
    <row r="2566" spans="1:11" s="102" customFormat="1">
      <c r="A2566" s="30"/>
      <c r="B2566" s="98"/>
      <c r="C2566" s="30"/>
      <c r="D2566" s="2"/>
      <c r="E2566" s="3"/>
      <c r="F2566" s="4"/>
      <c r="G2566" s="2"/>
      <c r="H2566" s="167"/>
      <c r="I2566" s="167"/>
      <c r="J2566" s="168"/>
      <c r="K2566" s="25"/>
    </row>
    <row r="2567" spans="1:11" s="102" customFormat="1">
      <c r="A2567" s="30"/>
      <c r="B2567" s="98"/>
      <c r="C2567" s="30"/>
      <c r="D2567" s="2"/>
      <c r="E2567" s="3"/>
      <c r="F2567" s="4"/>
      <c r="G2567" s="2"/>
      <c r="H2567" s="167"/>
      <c r="I2567" s="167"/>
      <c r="J2567" s="168"/>
      <c r="K2567" s="25"/>
    </row>
    <row r="2568" spans="1:11" s="102" customFormat="1">
      <c r="A2568" s="30"/>
      <c r="B2568" s="98"/>
      <c r="C2568" s="30"/>
      <c r="D2568" s="2"/>
      <c r="E2568" s="3"/>
      <c r="F2568" s="4"/>
      <c r="G2568" s="2"/>
      <c r="H2568" s="167"/>
      <c r="I2568" s="167"/>
      <c r="J2568" s="168"/>
      <c r="K2568" s="25"/>
    </row>
    <row r="2569" spans="1:11" s="102" customFormat="1">
      <c r="A2569" s="30"/>
      <c r="B2569" s="98"/>
      <c r="C2569" s="30"/>
      <c r="D2569" s="2"/>
      <c r="E2569" s="3"/>
      <c r="F2569" s="4"/>
      <c r="G2569" s="2"/>
      <c r="H2569" s="167"/>
      <c r="I2569" s="167"/>
      <c r="J2569" s="168"/>
      <c r="K2569" s="25"/>
    </row>
    <row r="2570" spans="1:11" s="102" customFormat="1">
      <c r="A2570" s="30"/>
      <c r="B2570" s="98"/>
      <c r="C2570" s="30"/>
      <c r="D2570" s="2"/>
      <c r="E2570" s="3"/>
      <c r="F2570" s="4"/>
      <c r="G2570" s="2"/>
      <c r="H2570" s="167"/>
      <c r="I2570" s="167"/>
      <c r="J2570" s="168"/>
      <c r="K2570" s="25"/>
    </row>
    <row r="2571" spans="1:11" s="102" customFormat="1">
      <c r="A2571" s="30"/>
      <c r="B2571" s="98"/>
      <c r="C2571" s="30"/>
      <c r="D2571" s="2"/>
      <c r="E2571" s="3"/>
      <c r="F2571" s="4"/>
      <c r="G2571" s="2"/>
      <c r="H2571" s="167"/>
      <c r="I2571" s="167"/>
      <c r="J2571" s="168"/>
      <c r="K2571" s="25"/>
    </row>
    <row r="2572" spans="1:11" s="102" customFormat="1">
      <c r="A2572" s="30"/>
      <c r="B2572" s="98"/>
      <c r="C2572" s="30"/>
      <c r="D2572" s="2"/>
      <c r="E2572" s="3"/>
      <c r="F2572" s="4"/>
      <c r="G2572" s="2"/>
      <c r="H2572" s="167"/>
      <c r="I2572" s="167"/>
      <c r="J2572" s="168"/>
      <c r="K2572" s="25"/>
    </row>
    <row r="2573" spans="1:11" s="102" customFormat="1">
      <c r="A2573" s="30"/>
      <c r="B2573" s="98"/>
      <c r="C2573" s="30"/>
      <c r="D2573" s="2"/>
      <c r="E2573" s="3"/>
      <c r="F2573" s="4"/>
      <c r="G2573" s="2"/>
      <c r="H2573" s="167"/>
      <c r="I2573" s="167"/>
      <c r="J2573" s="168"/>
      <c r="K2573" s="25"/>
    </row>
    <row r="2574" spans="1:11" s="102" customFormat="1">
      <c r="A2574" s="30"/>
      <c r="B2574" s="98"/>
      <c r="C2574" s="30"/>
      <c r="D2574" s="2"/>
      <c r="E2574" s="3"/>
      <c r="F2574" s="4"/>
      <c r="G2574" s="2"/>
      <c r="H2574" s="167"/>
      <c r="I2574" s="167"/>
      <c r="J2574" s="168"/>
      <c r="K2574" s="25"/>
    </row>
    <row r="2575" spans="1:11" s="102" customFormat="1">
      <c r="A2575" s="30"/>
      <c r="B2575" s="98"/>
      <c r="C2575" s="30"/>
      <c r="D2575" s="2"/>
      <c r="E2575" s="3"/>
      <c r="F2575" s="4"/>
      <c r="G2575" s="2"/>
      <c r="H2575" s="167"/>
      <c r="I2575" s="167"/>
      <c r="J2575" s="168"/>
      <c r="K2575" s="25"/>
    </row>
    <row r="2576" spans="1:11" s="102" customFormat="1">
      <c r="A2576" s="30"/>
      <c r="B2576" s="98"/>
      <c r="C2576" s="30"/>
      <c r="D2576" s="2"/>
      <c r="E2576" s="3"/>
      <c r="F2576" s="4"/>
      <c r="G2576" s="2"/>
      <c r="H2576" s="167"/>
      <c r="I2576" s="167"/>
      <c r="J2576" s="168"/>
      <c r="K2576" s="25"/>
    </row>
    <row r="2577" spans="1:11" s="102" customFormat="1">
      <c r="A2577" s="30"/>
      <c r="B2577" s="98"/>
      <c r="C2577" s="30"/>
      <c r="D2577" s="2"/>
      <c r="E2577" s="3"/>
      <c r="F2577" s="4"/>
      <c r="G2577" s="2"/>
      <c r="H2577" s="167"/>
      <c r="I2577" s="167"/>
      <c r="J2577" s="168"/>
      <c r="K2577" s="25"/>
    </row>
    <row r="2578" spans="1:11" s="102" customFormat="1">
      <c r="A2578" s="30"/>
      <c r="B2578" s="98"/>
      <c r="C2578" s="30"/>
      <c r="D2578" s="2"/>
      <c r="E2578" s="3"/>
      <c r="F2578" s="4"/>
      <c r="G2578" s="2"/>
      <c r="H2578" s="167"/>
      <c r="I2578" s="167"/>
      <c r="J2578" s="168"/>
      <c r="K2578" s="25"/>
    </row>
    <row r="2579" spans="1:11" s="102" customFormat="1">
      <c r="A2579" s="30"/>
      <c r="B2579" s="98"/>
      <c r="C2579" s="30"/>
      <c r="D2579" s="2"/>
      <c r="E2579" s="3"/>
      <c r="F2579" s="4"/>
      <c r="G2579" s="2"/>
      <c r="H2579" s="167"/>
      <c r="I2579" s="167"/>
      <c r="J2579" s="168"/>
      <c r="K2579" s="25"/>
    </row>
    <row r="2580" spans="1:11" s="102" customFormat="1">
      <c r="A2580" s="30"/>
      <c r="B2580" s="98"/>
      <c r="C2580" s="30"/>
      <c r="D2580" s="2"/>
      <c r="E2580" s="3"/>
      <c r="F2580" s="4"/>
      <c r="G2580" s="2"/>
      <c r="H2580" s="167"/>
      <c r="I2580" s="167"/>
      <c r="J2580" s="168"/>
      <c r="K2580" s="25"/>
    </row>
    <row r="2581" spans="1:11" s="102" customFormat="1">
      <c r="A2581" s="30"/>
      <c r="B2581" s="98"/>
      <c r="C2581" s="30"/>
      <c r="D2581" s="2"/>
      <c r="E2581" s="3"/>
      <c r="F2581" s="4"/>
      <c r="G2581" s="2"/>
      <c r="H2581" s="167"/>
      <c r="I2581" s="167"/>
      <c r="J2581" s="168"/>
      <c r="K2581" s="25"/>
    </row>
    <row r="2582" spans="1:11" s="102" customFormat="1">
      <c r="A2582" s="30"/>
      <c r="B2582" s="98"/>
      <c r="C2582" s="30"/>
      <c r="D2582" s="2"/>
      <c r="E2582" s="3"/>
      <c r="F2582" s="4"/>
      <c r="G2582" s="2"/>
      <c r="H2582" s="167"/>
      <c r="I2582" s="167"/>
      <c r="J2582" s="168"/>
      <c r="K2582" s="25"/>
    </row>
    <row r="2583" spans="1:11" s="102" customFormat="1">
      <c r="A2583" s="30"/>
      <c r="B2583" s="98"/>
      <c r="C2583" s="30"/>
      <c r="D2583" s="2"/>
      <c r="E2583" s="3"/>
      <c r="F2583" s="4"/>
      <c r="G2583" s="2"/>
      <c r="H2583" s="167"/>
      <c r="I2583" s="167"/>
      <c r="J2583" s="168"/>
      <c r="K2583" s="25"/>
    </row>
    <row r="2584" spans="1:11" s="102" customFormat="1">
      <c r="A2584" s="30"/>
      <c r="B2584" s="98"/>
      <c r="C2584" s="30"/>
      <c r="D2584" s="2"/>
      <c r="E2584" s="3"/>
      <c r="F2584" s="4"/>
      <c r="G2584" s="2"/>
      <c r="H2584" s="167"/>
      <c r="I2584" s="167"/>
      <c r="J2584" s="168"/>
      <c r="K2584" s="25"/>
    </row>
    <row r="2585" spans="1:11" s="102" customFormat="1">
      <c r="A2585" s="30"/>
      <c r="B2585" s="98"/>
      <c r="C2585" s="30"/>
      <c r="D2585" s="2"/>
      <c r="E2585" s="3"/>
      <c r="F2585" s="4"/>
      <c r="G2585" s="2"/>
      <c r="H2585" s="167"/>
      <c r="I2585" s="167"/>
      <c r="J2585" s="168"/>
      <c r="K2585" s="25"/>
    </row>
    <row r="2586" spans="1:11" s="102" customFormat="1">
      <c r="A2586" s="30"/>
      <c r="B2586" s="98"/>
      <c r="C2586" s="30"/>
      <c r="D2586" s="2"/>
      <c r="E2586" s="3"/>
      <c r="F2586" s="4"/>
      <c r="G2586" s="2"/>
      <c r="H2586" s="167"/>
      <c r="I2586" s="167"/>
      <c r="J2586" s="168"/>
      <c r="K2586" s="25"/>
    </row>
    <row r="2587" spans="1:11" s="102" customFormat="1">
      <c r="A2587" s="30"/>
      <c r="B2587" s="98"/>
      <c r="C2587" s="30"/>
      <c r="D2587" s="2"/>
      <c r="E2587" s="3"/>
      <c r="F2587" s="4"/>
      <c r="G2587" s="2"/>
      <c r="H2587" s="167"/>
      <c r="I2587" s="167"/>
      <c r="J2587" s="168"/>
      <c r="K2587" s="25"/>
    </row>
    <row r="2588" spans="1:11" s="102" customFormat="1">
      <c r="A2588" s="30"/>
      <c r="B2588" s="98"/>
      <c r="C2588" s="30"/>
      <c r="D2588" s="2"/>
      <c r="E2588" s="3"/>
      <c r="F2588" s="4"/>
      <c r="G2588" s="2"/>
      <c r="H2588" s="167"/>
      <c r="I2588" s="167"/>
      <c r="J2588" s="168"/>
      <c r="K2588" s="25"/>
    </row>
    <row r="2589" spans="1:11" s="102" customFormat="1">
      <c r="A2589" s="30"/>
      <c r="B2589" s="98"/>
      <c r="C2589" s="30"/>
      <c r="D2589" s="2"/>
      <c r="E2589" s="3"/>
      <c r="F2589" s="4"/>
      <c r="G2589" s="2"/>
      <c r="H2589" s="167"/>
      <c r="I2589" s="167"/>
      <c r="J2589" s="168"/>
      <c r="K2589" s="25"/>
    </row>
    <row r="2590" spans="1:11" s="102" customFormat="1">
      <c r="A2590" s="30"/>
      <c r="B2590" s="98"/>
      <c r="C2590" s="30"/>
      <c r="D2590" s="2"/>
      <c r="E2590" s="3"/>
      <c r="F2590" s="4"/>
      <c r="G2590" s="2"/>
      <c r="H2590" s="167"/>
      <c r="I2590" s="167"/>
      <c r="J2590" s="168"/>
      <c r="K2590" s="25"/>
    </row>
    <row r="2591" spans="1:11" s="102" customFormat="1">
      <c r="A2591" s="30"/>
      <c r="B2591" s="98"/>
      <c r="C2591" s="30"/>
      <c r="D2591" s="2"/>
      <c r="E2591" s="3"/>
      <c r="F2591" s="4"/>
      <c r="G2591" s="2"/>
      <c r="H2591" s="167"/>
      <c r="I2591" s="167"/>
      <c r="J2591" s="168"/>
      <c r="K2591" s="25"/>
    </row>
    <row r="2592" spans="1:11" s="102" customFormat="1">
      <c r="A2592" s="30"/>
      <c r="B2592" s="98"/>
      <c r="C2592" s="30"/>
      <c r="D2592" s="2"/>
      <c r="E2592" s="3"/>
      <c r="F2592" s="4"/>
      <c r="G2592" s="2"/>
      <c r="H2592" s="167"/>
      <c r="I2592" s="167"/>
      <c r="J2592" s="168"/>
      <c r="K2592" s="25"/>
    </row>
    <row r="2593" spans="1:11" s="102" customFormat="1">
      <c r="A2593" s="30"/>
      <c r="B2593" s="98"/>
      <c r="C2593" s="30"/>
      <c r="D2593" s="2"/>
      <c r="E2593" s="3"/>
      <c r="F2593" s="4"/>
      <c r="G2593" s="2"/>
      <c r="H2593" s="167"/>
      <c r="I2593" s="167"/>
      <c r="J2593" s="168"/>
      <c r="K2593" s="25"/>
    </row>
    <row r="2594" spans="1:11" s="102" customFormat="1">
      <c r="A2594" s="30"/>
      <c r="B2594" s="98"/>
      <c r="C2594" s="30"/>
      <c r="D2594" s="2"/>
      <c r="E2594" s="3"/>
      <c r="F2594" s="4"/>
      <c r="G2594" s="2"/>
      <c r="H2594" s="167"/>
      <c r="I2594" s="167"/>
      <c r="J2594" s="168"/>
      <c r="K2594" s="25"/>
    </row>
    <row r="2595" spans="1:11" s="102" customFormat="1">
      <c r="A2595" s="30"/>
      <c r="B2595" s="98"/>
      <c r="C2595" s="30"/>
      <c r="D2595" s="2"/>
      <c r="E2595" s="3"/>
      <c r="F2595" s="4"/>
      <c r="G2595" s="2"/>
      <c r="H2595" s="167"/>
      <c r="I2595" s="167"/>
      <c r="J2595" s="168"/>
      <c r="K2595" s="25"/>
    </row>
    <row r="2596" spans="1:11" s="102" customFormat="1">
      <c r="A2596" s="30"/>
      <c r="B2596" s="98"/>
      <c r="C2596" s="30"/>
      <c r="D2596" s="2"/>
      <c r="E2596" s="3"/>
      <c r="F2596" s="4"/>
      <c r="G2596" s="2"/>
      <c r="H2596" s="167"/>
      <c r="I2596" s="167"/>
      <c r="J2596" s="168"/>
      <c r="K2596" s="25"/>
    </row>
    <row r="2597" spans="1:11" s="102" customFormat="1">
      <c r="A2597" s="30"/>
      <c r="B2597" s="98"/>
      <c r="C2597" s="30"/>
      <c r="D2597" s="2"/>
      <c r="E2597" s="3"/>
      <c r="F2597" s="4"/>
      <c r="G2597" s="2"/>
      <c r="H2597" s="167"/>
      <c r="I2597" s="167"/>
      <c r="J2597" s="168"/>
      <c r="K2597" s="25"/>
    </row>
    <row r="2598" spans="1:11" s="102" customFormat="1">
      <c r="A2598" s="30"/>
      <c r="B2598" s="98"/>
      <c r="C2598" s="30"/>
      <c r="D2598" s="2"/>
      <c r="E2598" s="3"/>
      <c r="F2598" s="4"/>
      <c r="G2598" s="2"/>
      <c r="H2598" s="167"/>
      <c r="I2598" s="167"/>
      <c r="J2598" s="168"/>
      <c r="K2598" s="25"/>
    </row>
    <row r="2599" spans="1:11" s="102" customFormat="1">
      <c r="A2599" s="30"/>
      <c r="B2599" s="98"/>
      <c r="C2599" s="30"/>
      <c r="D2599" s="2"/>
      <c r="E2599" s="3"/>
      <c r="F2599" s="4"/>
      <c r="G2599" s="2"/>
      <c r="H2599" s="167"/>
      <c r="I2599" s="167"/>
      <c r="J2599" s="168"/>
      <c r="K2599" s="25"/>
    </row>
    <row r="2600" spans="1:11" s="102" customFormat="1">
      <c r="A2600" s="30"/>
      <c r="B2600" s="98"/>
      <c r="C2600" s="30"/>
      <c r="D2600" s="2"/>
      <c r="E2600" s="3"/>
      <c r="F2600" s="4"/>
      <c r="G2600" s="2"/>
      <c r="H2600" s="167"/>
      <c r="I2600" s="167"/>
      <c r="J2600" s="168"/>
      <c r="K2600" s="25"/>
    </row>
    <row r="2601" spans="1:11" s="102" customFormat="1">
      <c r="A2601" s="30"/>
      <c r="B2601" s="98"/>
      <c r="C2601" s="30"/>
      <c r="D2601" s="2"/>
      <c r="E2601" s="3"/>
      <c r="F2601" s="4"/>
      <c r="G2601" s="2"/>
      <c r="H2601" s="167"/>
      <c r="I2601" s="167"/>
      <c r="J2601" s="168"/>
      <c r="K2601" s="25"/>
    </row>
    <row r="2602" spans="1:11" s="102" customFormat="1">
      <c r="A2602" s="30"/>
      <c r="B2602" s="98"/>
      <c r="C2602" s="30"/>
      <c r="D2602" s="2"/>
      <c r="E2602" s="3"/>
      <c r="F2602" s="4"/>
      <c r="G2602" s="2"/>
      <c r="H2602" s="167"/>
      <c r="I2602" s="167"/>
      <c r="J2602" s="168"/>
      <c r="K2602" s="25"/>
    </row>
    <row r="2603" spans="1:11" s="102" customFormat="1">
      <c r="A2603" s="30"/>
      <c r="B2603" s="98"/>
      <c r="C2603" s="30"/>
      <c r="D2603" s="2"/>
      <c r="E2603" s="3"/>
      <c r="F2603" s="4"/>
      <c r="G2603" s="2"/>
      <c r="H2603" s="167"/>
      <c r="I2603" s="167"/>
      <c r="J2603" s="168"/>
      <c r="K2603" s="25"/>
    </row>
    <row r="2604" spans="1:11" s="102" customFormat="1">
      <c r="A2604" s="30"/>
      <c r="B2604" s="98"/>
      <c r="C2604" s="30"/>
      <c r="D2604" s="2"/>
      <c r="E2604" s="3"/>
      <c r="F2604" s="4"/>
      <c r="G2604" s="2"/>
      <c r="H2604" s="167"/>
      <c r="I2604" s="167"/>
      <c r="J2604" s="168"/>
      <c r="K2604" s="25"/>
    </row>
    <row r="2605" spans="1:11" s="102" customFormat="1">
      <c r="A2605" s="30"/>
      <c r="B2605" s="98"/>
      <c r="C2605" s="30"/>
      <c r="D2605" s="2"/>
      <c r="E2605" s="3"/>
      <c r="F2605" s="4"/>
      <c r="G2605" s="2"/>
      <c r="H2605" s="167"/>
      <c r="I2605" s="167"/>
      <c r="J2605" s="168"/>
      <c r="K2605" s="25"/>
    </row>
    <row r="2606" spans="1:11" s="102" customFormat="1">
      <c r="A2606" s="30"/>
      <c r="B2606" s="98"/>
      <c r="C2606" s="30"/>
      <c r="D2606" s="2"/>
      <c r="E2606" s="3"/>
      <c r="F2606" s="4"/>
      <c r="G2606" s="2"/>
      <c r="H2606" s="167"/>
      <c r="I2606" s="167"/>
      <c r="J2606" s="168"/>
      <c r="K2606" s="25"/>
    </row>
    <row r="2607" spans="1:11" s="102" customFormat="1">
      <c r="A2607" s="30"/>
      <c r="B2607" s="98"/>
      <c r="C2607" s="30"/>
      <c r="D2607" s="2"/>
      <c r="E2607" s="3"/>
      <c r="F2607" s="4"/>
      <c r="G2607" s="2"/>
      <c r="H2607" s="167"/>
      <c r="I2607" s="167"/>
      <c r="J2607" s="168"/>
      <c r="K2607" s="25"/>
    </row>
    <row r="2608" spans="1:11" s="102" customFormat="1">
      <c r="A2608" s="30"/>
      <c r="B2608" s="98"/>
      <c r="C2608" s="30"/>
      <c r="D2608" s="2"/>
      <c r="E2608" s="3"/>
      <c r="F2608" s="4"/>
      <c r="G2608" s="2"/>
      <c r="H2608" s="167"/>
      <c r="I2608" s="167"/>
      <c r="J2608" s="168"/>
      <c r="K2608" s="25"/>
    </row>
    <row r="2609" spans="1:11" s="102" customFormat="1">
      <c r="A2609" s="30"/>
      <c r="B2609" s="98"/>
      <c r="C2609" s="30"/>
      <c r="D2609" s="2"/>
      <c r="E2609" s="3"/>
      <c r="F2609" s="4"/>
      <c r="G2609" s="2"/>
      <c r="H2609" s="167"/>
      <c r="I2609" s="167"/>
      <c r="J2609" s="168"/>
      <c r="K2609" s="25"/>
    </row>
    <row r="2610" spans="1:11" s="102" customFormat="1">
      <c r="A2610" s="30"/>
      <c r="B2610" s="98"/>
      <c r="C2610" s="30"/>
      <c r="D2610" s="2"/>
      <c r="E2610" s="3"/>
      <c r="F2610" s="4"/>
      <c r="G2610" s="2"/>
      <c r="H2610" s="167"/>
      <c r="I2610" s="167"/>
      <c r="J2610" s="168"/>
      <c r="K2610" s="25"/>
    </row>
    <row r="2611" spans="1:11" s="102" customFormat="1">
      <c r="A2611" s="30"/>
      <c r="B2611" s="98"/>
      <c r="C2611" s="30"/>
      <c r="D2611" s="2"/>
      <c r="E2611" s="3"/>
      <c r="F2611" s="4"/>
      <c r="G2611" s="2"/>
      <c r="H2611" s="167"/>
      <c r="I2611" s="167"/>
      <c r="J2611" s="168"/>
      <c r="K2611" s="25"/>
    </row>
    <row r="2612" spans="1:11" s="102" customFormat="1">
      <c r="A2612" s="30"/>
      <c r="B2612" s="98"/>
      <c r="C2612" s="30"/>
      <c r="D2612" s="2"/>
      <c r="E2612" s="3"/>
      <c r="F2612" s="4"/>
      <c r="G2612" s="2"/>
      <c r="H2612" s="167"/>
      <c r="I2612" s="167"/>
      <c r="J2612" s="168"/>
      <c r="K2612" s="25"/>
    </row>
    <row r="2613" spans="1:11" s="102" customFormat="1">
      <c r="A2613" s="30"/>
      <c r="B2613" s="98"/>
      <c r="C2613" s="30"/>
      <c r="D2613" s="2"/>
      <c r="E2613" s="3"/>
      <c r="F2613" s="4"/>
      <c r="G2613" s="2"/>
      <c r="H2613" s="167"/>
      <c r="I2613" s="167"/>
      <c r="J2613" s="168"/>
      <c r="K2613" s="25"/>
    </row>
    <row r="2614" spans="1:11" s="102" customFormat="1">
      <c r="A2614" s="30"/>
      <c r="B2614" s="98"/>
      <c r="C2614" s="30"/>
      <c r="D2614" s="2"/>
      <c r="E2614" s="3"/>
      <c r="F2614" s="4"/>
      <c r="G2614" s="2"/>
      <c r="H2614" s="167"/>
      <c r="I2614" s="167"/>
      <c r="J2614" s="168"/>
      <c r="K2614" s="25"/>
    </row>
    <row r="2615" spans="1:11" s="102" customFormat="1">
      <c r="A2615" s="30"/>
      <c r="B2615" s="98"/>
      <c r="C2615" s="30"/>
      <c r="D2615" s="2"/>
      <c r="E2615" s="3"/>
      <c r="F2615" s="4"/>
      <c r="G2615" s="2"/>
      <c r="H2615" s="167"/>
      <c r="I2615" s="167"/>
      <c r="J2615" s="168"/>
      <c r="K2615" s="25"/>
    </row>
    <row r="2616" spans="1:11" s="102" customFormat="1">
      <c r="A2616" s="30"/>
      <c r="B2616" s="98"/>
      <c r="C2616" s="30"/>
      <c r="D2616" s="2"/>
      <c r="E2616" s="3"/>
      <c r="F2616" s="4"/>
      <c r="G2616" s="2"/>
      <c r="H2616" s="167"/>
      <c r="I2616" s="167"/>
      <c r="J2616" s="168"/>
      <c r="K2616" s="25"/>
    </row>
    <row r="2617" spans="1:11" s="102" customFormat="1">
      <c r="A2617" s="30"/>
      <c r="B2617" s="98"/>
      <c r="C2617" s="30"/>
      <c r="D2617" s="2"/>
      <c r="E2617" s="3"/>
      <c r="F2617" s="4"/>
      <c r="G2617" s="2"/>
      <c r="H2617" s="167"/>
      <c r="I2617" s="167"/>
      <c r="J2617" s="168"/>
      <c r="K2617" s="25"/>
    </row>
    <row r="2618" spans="1:11" s="102" customFormat="1">
      <c r="A2618" s="30"/>
      <c r="B2618" s="98"/>
      <c r="C2618" s="30"/>
      <c r="D2618" s="2"/>
      <c r="E2618" s="3"/>
      <c r="F2618" s="4"/>
      <c r="G2618" s="2"/>
      <c r="H2618" s="167"/>
      <c r="I2618" s="167"/>
      <c r="J2618" s="168"/>
      <c r="K2618" s="25"/>
    </row>
    <row r="2619" spans="1:11" s="102" customFormat="1">
      <c r="A2619" s="30"/>
      <c r="B2619" s="98"/>
      <c r="C2619" s="30"/>
      <c r="D2619" s="2"/>
      <c r="E2619" s="3"/>
      <c r="F2619" s="4"/>
      <c r="G2619" s="2"/>
      <c r="H2619" s="167"/>
      <c r="I2619" s="167"/>
      <c r="J2619" s="168"/>
      <c r="K2619" s="25"/>
    </row>
    <row r="2620" spans="1:11" s="102" customFormat="1">
      <c r="A2620" s="30"/>
      <c r="B2620" s="98"/>
      <c r="C2620" s="30"/>
      <c r="D2620" s="2"/>
      <c r="E2620" s="3"/>
      <c r="F2620" s="4"/>
      <c r="G2620" s="2"/>
      <c r="H2620" s="167"/>
      <c r="I2620" s="167"/>
      <c r="J2620" s="168"/>
      <c r="K2620" s="25"/>
    </row>
    <row r="2621" spans="1:11" s="102" customFormat="1">
      <c r="A2621" s="30"/>
      <c r="B2621" s="98"/>
      <c r="C2621" s="30"/>
      <c r="D2621" s="2"/>
      <c r="E2621" s="3"/>
      <c r="F2621" s="4"/>
      <c r="G2621" s="2"/>
      <c r="H2621" s="167"/>
      <c r="I2621" s="167"/>
      <c r="J2621" s="168"/>
      <c r="K2621" s="25"/>
    </row>
    <row r="2622" spans="1:11" s="102" customFormat="1">
      <c r="A2622" s="30"/>
      <c r="B2622" s="98"/>
      <c r="C2622" s="30"/>
      <c r="D2622" s="2"/>
      <c r="E2622" s="3"/>
      <c r="F2622" s="4"/>
      <c r="G2622" s="2"/>
      <c r="H2622" s="167"/>
      <c r="I2622" s="167"/>
      <c r="J2622" s="168"/>
      <c r="K2622" s="25"/>
    </row>
    <row r="2623" spans="1:11" s="102" customFormat="1">
      <c r="A2623" s="30"/>
      <c r="B2623" s="98"/>
      <c r="C2623" s="30"/>
      <c r="D2623" s="2"/>
      <c r="E2623" s="3"/>
      <c r="F2623" s="4"/>
      <c r="G2623" s="2"/>
      <c r="H2623" s="167"/>
      <c r="I2623" s="167"/>
      <c r="J2623" s="168"/>
      <c r="K2623" s="25"/>
    </row>
    <row r="2624" spans="1:11" s="102" customFormat="1">
      <c r="A2624" s="30"/>
      <c r="B2624" s="98"/>
      <c r="C2624" s="30"/>
      <c r="D2624" s="2"/>
      <c r="E2624" s="3"/>
      <c r="F2624" s="4"/>
      <c r="G2624" s="2"/>
      <c r="H2624" s="167"/>
      <c r="I2624" s="167"/>
      <c r="J2624" s="168"/>
      <c r="K2624" s="25"/>
    </row>
    <row r="2625" spans="1:11" s="102" customFormat="1">
      <c r="A2625" s="30"/>
      <c r="B2625" s="98"/>
      <c r="C2625" s="30"/>
      <c r="D2625" s="2"/>
      <c r="E2625" s="3"/>
      <c r="F2625" s="4"/>
      <c r="G2625" s="2"/>
      <c r="H2625" s="167"/>
      <c r="I2625" s="167"/>
      <c r="J2625" s="168"/>
      <c r="K2625" s="25"/>
    </row>
    <row r="2626" spans="1:11" s="102" customFormat="1">
      <c r="A2626" s="30"/>
      <c r="B2626" s="98"/>
      <c r="C2626" s="30"/>
      <c r="D2626" s="2"/>
      <c r="E2626" s="3"/>
      <c r="F2626" s="4"/>
      <c r="G2626" s="2"/>
      <c r="H2626" s="167"/>
      <c r="I2626" s="167"/>
      <c r="J2626" s="168"/>
      <c r="K2626" s="25"/>
    </row>
    <row r="2627" spans="1:11" s="102" customFormat="1">
      <c r="A2627" s="30"/>
      <c r="B2627" s="98"/>
      <c r="C2627" s="30"/>
      <c r="D2627" s="2"/>
      <c r="E2627" s="3"/>
      <c r="F2627" s="4"/>
      <c r="G2627" s="2"/>
      <c r="H2627" s="167"/>
      <c r="I2627" s="167"/>
      <c r="J2627" s="168"/>
      <c r="K2627" s="25"/>
    </row>
    <row r="2628" spans="1:11" s="102" customFormat="1">
      <c r="A2628" s="30"/>
      <c r="B2628" s="98"/>
      <c r="C2628" s="30"/>
      <c r="D2628" s="2"/>
      <c r="E2628" s="3"/>
      <c r="F2628" s="4"/>
      <c r="G2628" s="2"/>
      <c r="H2628" s="167"/>
      <c r="I2628" s="167"/>
      <c r="J2628" s="168"/>
      <c r="K2628" s="25"/>
    </row>
    <row r="2629" spans="1:11" s="102" customFormat="1">
      <c r="A2629" s="30"/>
      <c r="B2629" s="98"/>
      <c r="C2629" s="30"/>
      <c r="D2629" s="2"/>
      <c r="E2629" s="3"/>
      <c r="F2629" s="4"/>
      <c r="G2629" s="2"/>
      <c r="H2629" s="167"/>
      <c r="I2629" s="167"/>
      <c r="J2629" s="168"/>
      <c r="K2629" s="25"/>
    </row>
    <row r="2630" spans="1:11" s="102" customFormat="1">
      <c r="A2630" s="30"/>
      <c r="B2630" s="98"/>
      <c r="C2630" s="30"/>
      <c r="D2630" s="2"/>
      <c r="E2630" s="3"/>
      <c r="F2630" s="4"/>
      <c r="G2630" s="2"/>
      <c r="H2630" s="167"/>
      <c r="I2630" s="167"/>
      <c r="J2630" s="168"/>
      <c r="K2630" s="25"/>
    </row>
    <row r="2631" spans="1:11" s="102" customFormat="1">
      <c r="A2631" s="30"/>
      <c r="B2631" s="98"/>
      <c r="C2631" s="30"/>
      <c r="D2631" s="2"/>
      <c r="E2631" s="3"/>
      <c r="F2631" s="4"/>
      <c r="G2631" s="2"/>
      <c r="H2631" s="167"/>
      <c r="I2631" s="167"/>
      <c r="J2631" s="168"/>
      <c r="K2631" s="25"/>
    </row>
    <row r="2632" spans="1:11" s="102" customFormat="1">
      <c r="A2632" s="30"/>
      <c r="B2632" s="98"/>
      <c r="C2632" s="30"/>
      <c r="D2632" s="2"/>
      <c r="E2632" s="3"/>
      <c r="F2632" s="4"/>
      <c r="G2632" s="2"/>
      <c r="H2632" s="167"/>
      <c r="I2632" s="167"/>
      <c r="J2632" s="168"/>
      <c r="K2632" s="25"/>
    </row>
    <row r="2633" spans="1:11" s="102" customFormat="1">
      <c r="A2633" s="30"/>
      <c r="B2633" s="98"/>
      <c r="C2633" s="30"/>
      <c r="D2633" s="2"/>
      <c r="E2633" s="3"/>
      <c r="F2633" s="4"/>
      <c r="G2633" s="2"/>
      <c r="H2633" s="167"/>
      <c r="I2633" s="167"/>
      <c r="J2633" s="168"/>
      <c r="K2633" s="25"/>
    </row>
    <row r="2634" spans="1:11" s="102" customFormat="1">
      <c r="A2634" s="30"/>
      <c r="B2634" s="98"/>
      <c r="C2634" s="30"/>
      <c r="D2634" s="2"/>
      <c r="E2634" s="3"/>
      <c r="F2634" s="4"/>
      <c r="G2634" s="2"/>
      <c r="H2634" s="167"/>
      <c r="I2634" s="167"/>
      <c r="J2634" s="168"/>
      <c r="K2634" s="25"/>
    </row>
    <row r="2635" spans="1:11" s="102" customFormat="1">
      <c r="A2635" s="30"/>
      <c r="B2635" s="98"/>
      <c r="C2635" s="30"/>
      <c r="D2635" s="2"/>
      <c r="E2635" s="3"/>
      <c r="F2635" s="4"/>
      <c r="G2635" s="2"/>
      <c r="H2635" s="167"/>
      <c r="I2635" s="167"/>
      <c r="J2635" s="168"/>
      <c r="K2635" s="25"/>
    </row>
    <row r="2636" spans="1:11" s="102" customFormat="1">
      <c r="A2636" s="30"/>
      <c r="B2636" s="98"/>
      <c r="C2636" s="30"/>
      <c r="D2636" s="2"/>
      <c r="E2636" s="3"/>
      <c r="F2636" s="4"/>
      <c r="G2636" s="2"/>
      <c r="H2636" s="167"/>
      <c r="I2636" s="167"/>
      <c r="J2636" s="168"/>
      <c r="K2636" s="25"/>
    </row>
    <row r="2637" spans="1:11" s="102" customFormat="1">
      <c r="A2637" s="30"/>
      <c r="B2637" s="98"/>
      <c r="C2637" s="30"/>
      <c r="D2637" s="2"/>
      <c r="E2637" s="3"/>
      <c r="F2637" s="4"/>
      <c r="G2637" s="2"/>
      <c r="H2637" s="167"/>
      <c r="I2637" s="167"/>
      <c r="J2637" s="168"/>
      <c r="K2637" s="25"/>
    </row>
    <row r="2638" spans="1:11" s="102" customFormat="1">
      <c r="A2638" s="30"/>
      <c r="B2638" s="98"/>
      <c r="C2638" s="30"/>
      <c r="D2638" s="2"/>
      <c r="E2638" s="3"/>
      <c r="F2638" s="4"/>
      <c r="G2638" s="2"/>
      <c r="H2638" s="167"/>
      <c r="I2638" s="167"/>
      <c r="J2638" s="168"/>
      <c r="K2638" s="25"/>
    </row>
    <row r="2639" spans="1:11" s="102" customFormat="1">
      <c r="A2639" s="30"/>
      <c r="B2639" s="98"/>
      <c r="C2639" s="30"/>
      <c r="D2639" s="2"/>
      <c r="E2639" s="3"/>
      <c r="F2639" s="4"/>
      <c r="G2639" s="2"/>
      <c r="H2639" s="167"/>
      <c r="I2639" s="167"/>
      <c r="J2639" s="168"/>
      <c r="K2639" s="25"/>
    </row>
    <row r="2640" spans="1:11" s="102" customFormat="1">
      <c r="A2640" s="30"/>
      <c r="B2640" s="98"/>
      <c r="C2640" s="30"/>
      <c r="D2640" s="2"/>
      <c r="E2640" s="3"/>
      <c r="F2640" s="4"/>
      <c r="G2640" s="2"/>
      <c r="H2640" s="167"/>
      <c r="I2640" s="167"/>
      <c r="J2640" s="168"/>
      <c r="K2640" s="25"/>
    </row>
    <row r="2641" spans="1:11" s="102" customFormat="1">
      <c r="A2641" s="30"/>
      <c r="B2641" s="98"/>
      <c r="C2641" s="30"/>
      <c r="D2641" s="2"/>
      <c r="E2641" s="3"/>
      <c r="F2641" s="4"/>
      <c r="G2641" s="2"/>
      <c r="H2641" s="167"/>
      <c r="I2641" s="167"/>
      <c r="J2641" s="168"/>
      <c r="K2641" s="25"/>
    </row>
    <row r="2642" spans="1:11" s="102" customFormat="1">
      <c r="A2642" s="30"/>
      <c r="B2642" s="98"/>
      <c r="C2642" s="30"/>
      <c r="D2642" s="2"/>
      <c r="E2642" s="3"/>
      <c r="F2642" s="4"/>
      <c r="G2642" s="2"/>
      <c r="H2642" s="167"/>
      <c r="I2642" s="167"/>
      <c r="J2642" s="168"/>
      <c r="K2642" s="25"/>
    </row>
    <row r="2643" spans="1:11" s="102" customFormat="1">
      <c r="A2643" s="30"/>
      <c r="B2643" s="98"/>
      <c r="C2643" s="30"/>
      <c r="D2643" s="2"/>
      <c r="E2643" s="3"/>
      <c r="F2643" s="4"/>
      <c r="G2643" s="2"/>
      <c r="H2643" s="167"/>
      <c r="I2643" s="167"/>
      <c r="J2643" s="168"/>
      <c r="K2643" s="25"/>
    </row>
    <row r="2644" spans="1:11" s="102" customFormat="1">
      <c r="A2644" s="30"/>
      <c r="B2644" s="98"/>
      <c r="C2644" s="30"/>
      <c r="D2644" s="2"/>
      <c r="E2644" s="3"/>
      <c r="F2644" s="4"/>
      <c r="G2644" s="2"/>
      <c r="H2644" s="167"/>
      <c r="I2644" s="167"/>
      <c r="J2644" s="168"/>
      <c r="K2644" s="25"/>
    </row>
    <row r="2645" spans="1:11" s="102" customFormat="1">
      <c r="A2645" s="30"/>
      <c r="B2645" s="98"/>
      <c r="C2645" s="30"/>
      <c r="D2645" s="2"/>
      <c r="E2645" s="3"/>
      <c r="F2645" s="4"/>
      <c r="G2645" s="2"/>
      <c r="H2645" s="167"/>
      <c r="I2645" s="167"/>
      <c r="J2645" s="168"/>
      <c r="K2645" s="25"/>
    </row>
    <row r="2646" spans="1:11" s="102" customFormat="1">
      <c r="A2646" s="30"/>
      <c r="B2646" s="98"/>
      <c r="C2646" s="30"/>
      <c r="D2646" s="2"/>
      <c r="E2646" s="3"/>
      <c r="F2646" s="4"/>
      <c r="G2646" s="2"/>
      <c r="H2646" s="167"/>
      <c r="I2646" s="167"/>
      <c r="J2646" s="168"/>
      <c r="K2646" s="25"/>
    </row>
    <row r="2647" spans="1:11" s="102" customFormat="1">
      <c r="A2647" s="30"/>
      <c r="B2647" s="98"/>
      <c r="C2647" s="30"/>
      <c r="D2647" s="2"/>
      <c r="E2647" s="3"/>
      <c r="F2647" s="4"/>
      <c r="G2647" s="2"/>
      <c r="H2647" s="167"/>
      <c r="I2647" s="167"/>
      <c r="J2647" s="168"/>
      <c r="K2647" s="25"/>
    </row>
    <row r="2648" spans="1:11" s="102" customFormat="1">
      <c r="A2648" s="30"/>
      <c r="B2648" s="98"/>
      <c r="C2648" s="30"/>
      <c r="D2648" s="2"/>
      <c r="E2648" s="3"/>
      <c r="F2648" s="4"/>
      <c r="G2648" s="2"/>
      <c r="H2648" s="167"/>
      <c r="I2648" s="167"/>
      <c r="J2648" s="168"/>
      <c r="K2648" s="25"/>
    </row>
    <row r="2649" spans="1:11" s="102" customFormat="1">
      <c r="A2649" s="30"/>
      <c r="B2649" s="98"/>
      <c r="C2649" s="30"/>
      <c r="D2649" s="2"/>
      <c r="E2649" s="3"/>
      <c r="F2649" s="4"/>
      <c r="G2649" s="2"/>
      <c r="H2649" s="167"/>
      <c r="I2649" s="167"/>
      <c r="J2649" s="168"/>
      <c r="K2649" s="25"/>
    </row>
    <row r="2650" spans="1:11" s="102" customFormat="1">
      <c r="A2650" s="30"/>
      <c r="B2650" s="98"/>
      <c r="C2650" s="30"/>
      <c r="D2650" s="2"/>
      <c r="E2650" s="3"/>
      <c r="F2650" s="4"/>
      <c r="G2650" s="2"/>
      <c r="H2650" s="167"/>
      <c r="I2650" s="167"/>
      <c r="J2650" s="168"/>
      <c r="K2650" s="25"/>
    </row>
    <row r="2651" spans="1:11" s="102" customFormat="1">
      <c r="A2651" s="30"/>
      <c r="B2651" s="98"/>
      <c r="C2651" s="30"/>
      <c r="D2651" s="2"/>
      <c r="E2651" s="3"/>
      <c r="F2651" s="4"/>
      <c r="G2651" s="2"/>
      <c r="H2651" s="167"/>
      <c r="I2651" s="167"/>
      <c r="J2651" s="168"/>
      <c r="K2651" s="25"/>
    </row>
    <row r="2652" spans="1:11" s="102" customFormat="1">
      <c r="A2652" s="30"/>
      <c r="B2652" s="98"/>
      <c r="C2652" s="30"/>
      <c r="D2652" s="2"/>
      <c r="E2652" s="3"/>
      <c r="F2652" s="4"/>
      <c r="G2652" s="2"/>
      <c r="H2652" s="167"/>
      <c r="I2652" s="167"/>
      <c r="J2652" s="168"/>
      <c r="K2652" s="25"/>
    </row>
    <row r="2653" spans="1:11" s="102" customFormat="1">
      <c r="A2653" s="30"/>
      <c r="B2653" s="98"/>
      <c r="C2653" s="30"/>
      <c r="D2653" s="2"/>
      <c r="E2653" s="3"/>
      <c r="F2653" s="4"/>
      <c r="G2653" s="2"/>
      <c r="H2653" s="167"/>
      <c r="I2653" s="167"/>
      <c r="J2653" s="168"/>
      <c r="K2653" s="25"/>
    </row>
    <row r="2654" spans="1:11" s="102" customFormat="1">
      <c r="A2654" s="30"/>
      <c r="B2654" s="98"/>
      <c r="C2654" s="30"/>
      <c r="D2654" s="2"/>
      <c r="E2654" s="3"/>
      <c r="F2654" s="4"/>
      <c r="G2654" s="2"/>
      <c r="H2654" s="167"/>
      <c r="I2654" s="167"/>
      <c r="J2654" s="168"/>
      <c r="K2654" s="25"/>
    </row>
    <row r="2655" spans="1:11" s="102" customFormat="1">
      <c r="A2655" s="30"/>
      <c r="B2655" s="98"/>
      <c r="C2655" s="30"/>
      <c r="D2655" s="2"/>
      <c r="E2655" s="3"/>
      <c r="F2655" s="4"/>
      <c r="G2655" s="2"/>
      <c r="H2655" s="167"/>
      <c r="I2655" s="167"/>
      <c r="J2655" s="168"/>
      <c r="K2655" s="25"/>
    </row>
    <row r="2656" spans="1:11" s="102" customFormat="1">
      <c r="A2656" s="30"/>
      <c r="B2656" s="98"/>
      <c r="C2656" s="30"/>
      <c r="D2656" s="2"/>
      <c r="E2656" s="3"/>
      <c r="F2656" s="4"/>
      <c r="G2656" s="2"/>
      <c r="H2656" s="167"/>
      <c r="I2656" s="167"/>
      <c r="J2656" s="168"/>
      <c r="K2656" s="25"/>
    </row>
    <row r="2657" spans="1:11" s="102" customFormat="1">
      <c r="A2657" s="30"/>
      <c r="B2657" s="98"/>
      <c r="C2657" s="30"/>
      <c r="D2657" s="2"/>
      <c r="E2657" s="3"/>
      <c r="F2657" s="4"/>
      <c r="G2657" s="2"/>
      <c r="H2657" s="167"/>
      <c r="I2657" s="167"/>
      <c r="J2657" s="168"/>
      <c r="K2657" s="25"/>
    </row>
    <row r="2658" spans="1:11" s="102" customFormat="1">
      <c r="A2658" s="30"/>
      <c r="B2658" s="98"/>
      <c r="C2658" s="30"/>
      <c r="D2658" s="2"/>
      <c r="E2658" s="3"/>
      <c r="F2658" s="4"/>
      <c r="G2658" s="2"/>
      <c r="H2658" s="167"/>
      <c r="I2658" s="167"/>
      <c r="J2658" s="168"/>
      <c r="K2658" s="25"/>
    </row>
    <row r="2659" spans="1:11" s="102" customFormat="1">
      <c r="A2659" s="30"/>
      <c r="B2659" s="98"/>
      <c r="C2659" s="30"/>
      <c r="D2659" s="2"/>
      <c r="E2659" s="3"/>
      <c r="F2659" s="4"/>
      <c r="G2659" s="2"/>
      <c r="H2659" s="167"/>
      <c r="I2659" s="167"/>
      <c r="J2659" s="168"/>
      <c r="K2659" s="25"/>
    </row>
    <row r="2660" spans="1:11" s="102" customFormat="1">
      <c r="A2660" s="30"/>
      <c r="B2660" s="98"/>
      <c r="C2660" s="30"/>
      <c r="D2660" s="2"/>
      <c r="E2660" s="3"/>
      <c r="F2660" s="4"/>
      <c r="G2660" s="2"/>
      <c r="H2660" s="167"/>
      <c r="I2660" s="167"/>
      <c r="J2660" s="168"/>
      <c r="K2660" s="25"/>
    </row>
    <row r="2661" spans="1:11" s="102" customFormat="1">
      <c r="A2661" s="30"/>
      <c r="B2661" s="98"/>
      <c r="C2661" s="30"/>
      <c r="D2661" s="2"/>
      <c r="E2661" s="3"/>
      <c r="F2661" s="4"/>
      <c r="G2661" s="2"/>
      <c r="H2661" s="167"/>
      <c r="I2661" s="167"/>
      <c r="J2661" s="168"/>
      <c r="K2661" s="25"/>
    </row>
    <row r="2662" spans="1:11" s="102" customFormat="1">
      <c r="A2662" s="30"/>
      <c r="B2662" s="98"/>
      <c r="C2662" s="30"/>
      <c r="D2662" s="2"/>
      <c r="E2662" s="3"/>
      <c r="F2662" s="4"/>
      <c r="G2662" s="2"/>
      <c r="H2662" s="167"/>
      <c r="I2662" s="167"/>
      <c r="J2662" s="168"/>
      <c r="K2662" s="25"/>
    </row>
    <row r="2663" spans="1:11" s="102" customFormat="1">
      <c r="A2663" s="30"/>
      <c r="B2663" s="98"/>
      <c r="C2663" s="30"/>
      <c r="D2663" s="2"/>
      <c r="E2663" s="3"/>
      <c r="F2663" s="4"/>
      <c r="G2663" s="2"/>
      <c r="H2663" s="167"/>
      <c r="I2663" s="167"/>
      <c r="J2663" s="168"/>
      <c r="K2663" s="25"/>
    </row>
    <row r="2664" spans="1:11" s="102" customFormat="1">
      <c r="A2664" s="30"/>
      <c r="B2664" s="98"/>
      <c r="C2664" s="30"/>
      <c r="D2664" s="2"/>
      <c r="E2664" s="3"/>
      <c r="F2664" s="4"/>
      <c r="G2664" s="2"/>
      <c r="H2664" s="167"/>
      <c r="I2664" s="167"/>
      <c r="J2664" s="168"/>
      <c r="K2664" s="25"/>
    </row>
    <row r="2665" spans="1:11" s="102" customFormat="1">
      <c r="A2665" s="30"/>
      <c r="B2665" s="98"/>
      <c r="C2665" s="30"/>
      <c r="D2665" s="2"/>
      <c r="E2665" s="3"/>
      <c r="F2665" s="4"/>
      <c r="G2665" s="2"/>
      <c r="H2665" s="167"/>
      <c r="I2665" s="167"/>
      <c r="J2665" s="168"/>
      <c r="K2665" s="25"/>
    </row>
    <row r="2666" spans="1:11" s="102" customFormat="1">
      <c r="A2666" s="30"/>
      <c r="B2666" s="98"/>
      <c r="C2666" s="30"/>
      <c r="D2666" s="2"/>
      <c r="E2666" s="3"/>
      <c r="F2666" s="4"/>
      <c r="G2666" s="2"/>
      <c r="H2666" s="167"/>
      <c r="I2666" s="167"/>
      <c r="J2666" s="168"/>
      <c r="K2666" s="25"/>
    </row>
    <row r="2667" spans="1:11" s="102" customFormat="1">
      <c r="A2667" s="30"/>
      <c r="B2667" s="98"/>
      <c r="C2667" s="30"/>
      <c r="D2667" s="2"/>
      <c r="E2667" s="3"/>
      <c r="F2667" s="4"/>
      <c r="G2667" s="2"/>
      <c r="H2667" s="167"/>
      <c r="I2667" s="167"/>
      <c r="J2667" s="168"/>
      <c r="K2667" s="25"/>
    </row>
    <row r="2668" spans="1:11" s="102" customFormat="1">
      <c r="A2668" s="30"/>
      <c r="B2668" s="98"/>
      <c r="C2668" s="30"/>
      <c r="D2668" s="2"/>
      <c r="E2668" s="3"/>
      <c r="F2668" s="4"/>
      <c r="G2668" s="2"/>
      <c r="H2668" s="167"/>
      <c r="I2668" s="167"/>
      <c r="J2668" s="168"/>
      <c r="K2668" s="25"/>
    </row>
    <row r="2669" spans="1:11" s="102" customFormat="1">
      <c r="A2669" s="30"/>
      <c r="B2669" s="98"/>
      <c r="C2669" s="30"/>
      <c r="D2669" s="2"/>
      <c r="E2669" s="3"/>
      <c r="F2669" s="4"/>
      <c r="G2669" s="2"/>
      <c r="H2669" s="167"/>
      <c r="I2669" s="167"/>
      <c r="J2669" s="168"/>
      <c r="K2669" s="25"/>
    </row>
    <row r="2670" spans="1:11" s="102" customFormat="1">
      <c r="A2670" s="30"/>
      <c r="B2670" s="98"/>
      <c r="C2670" s="30"/>
      <c r="D2670" s="2"/>
      <c r="E2670" s="3"/>
      <c r="F2670" s="4"/>
      <c r="G2670" s="2"/>
      <c r="H2670" s="167"/>
      <c r="I2670" s="167"/>
      <c r="J2670" s="168"/>
      <c r="K2670" s="25"/>
    </row>
    <row r="2671" spans="1:11" s="102" customFormat="1">
      <c r="A2671" s="30"/>
      <c r="B2671" s="98"/>
      <c r="C2671" s="30"/>
      <c r="D2671" s="2"/>
      <c r="E2671" s="3"/>
      <c r="F2671" s="4"/>
      <c r="G2671" s="2"/>
      <c r="H2671" s="167"/>
      <c r="I2671" s="167"/>
      <c r="J2671" s="168"/>
      <c r="K2671" s="25"/>
    </row>
    <row r="2672" spans="1:11" s="102" customFormat="1">
      <c r="A2672" s="30"/>
      <c r="B2672" s="98"/>
      <c r="C2672" s="30"/>
      <c r="D2672" s="2"/>
      <c r="E2672" s="3"/>
      <c r="F2672" s="4"/>
      <c r="G2672" s="2"/>
      <c r="H2672" s="167"/>
      <c r="I2672" s="167"/>
      <c r="J2672" s="168"/>
      <c r="K2672" s="25"/>
    </row>
    <row r="2673" spans="1:11" s="102" customFormat="1">
      <c r="A2673" s="30"/>
      <c r="B2673" s="98"/>
      <c r="C2673" s="30"/>
      <c r="D2673" s="2"/>
      <c r="E2673" s="3"/>
      <c r="F2673" s="4"/>
      <c r="G2673" s="2"/>
      <c r="H2673" s="167"/>
      <c r="I2673" s="167"/>
      <c r="J2673" s="168"/>
      <c r="K2673" s="25"/>
    </row>
    <row r="2674" spans="1:11" s="102" customFormat="1">
      <c r="A2674" s="30"/>
      <c r="B2674" s="98"/>
      <c r="C2674" s="30"/>
      <c r="D2674" s="2"/>
      <c r="E2674" s="3"/>
      <c r="F2674" s="4"/>
      <c r="G2674" s="2"/>
      <c r="H2674" s="167"/>
      <c r="I2674" s="167"/>
      <c r="J2674" s="168"/>
      <c r="K2674" s="25"/>
    </row>
    <row r="2675" spans="1:11" s="102" customFormat="1">
      <c r="A2675" s="30"/>
      <c r="B2675" s="98"/>
      <c r="C2675" s="30"/>
      <c r="D2675" s="2"/>
      <c r="E2675" s="3"/>
      <c r="F2675" s="4"/>
      <c r="G2675" s="2"/>
      <c r="H2675" s="167"/>
      <c r="I2675" s="167"/>
      <c r="J2675" s="168"/>
      <c r="K2675" s="25"/>
    </row>
    <row r="2676" spans="1:11" s="102" customFormat="1">
      <c r="A2676" s="30"/>
      <c r="B2676" s="98"/>
      <c r="C2676" s="30"/>
      <c r="D2676" s="2"/>
      <c r="E2676" s="3"/>
      <c r="F2676" s="4"/>
      <c r="G2676" s="2"/>
      <c r="H2676" s="167"/>
      <c r="I2676" s="167"/>
      <c r="J2676" s="168"/>
      <c r="K2676" s="25"/>
    </row>
    <row r="2677" spans="1:11" s="102" customFormat="1">
      <c r="A2677" s="30"/>
      <c r="B2677" s="98"/>
      <c r="C2677" s="30"/>
      <c r="D2677" s="2"/>
      <c r="E2677" s="3"/>
      <c r="F2677" s="4"/>
      <c r="G2677" s="2"/>
      <c r="H2677" s="167"/>
      <c r="I2677" s="167"/>
      <c r="J2677" s="168"/>
      <c r="K2677" s="25"/>
    </row>
    <row r="2678" spans="1:11" s="102" customFormat="1">
      <c r="A2678" s="30"/>
      <c r="B2678" s="98"/>
      <c r="C2678" s="30"/>
      <c r="D2678" s="2"/>
      <c r="E2678" s="3"/>
      <c r="F2678" s="4"/>
      <c r="G2678" s="2"/>
      <c r="H2678" s="167"/>
      <c r="I2678" s="167"/>
      <c r="J2678" s="168"/>
      <c r="K2678" s="25"/>
    </row>
    <row r="2679" spans="1:11" s="102" customFormat="1">
      <c r="A2679" s="30"/>
      <c r="B2679" s="98"/>
      <c r="C2679" s="30"/>
      <c r="D2679" s="2"/>
      <c r="E2679" s="3"/>
      <c r="F2679" s="4"/>
      <c r="G2679" s="2"/>
      <c r="H2679" s="167"/>
      <c r="I2679" s="167"/>
      <c r="J2679" s="168"/>
      <c r="K2679" s="25"/>
    </row>
    <row r="2680" spans="1:11" s="102" customFormat="1">
      <c r="A2680" s="30"/>
      <c r="B2680" s="98"/>
      <c r="C2680" s="30"/>
      <c r="D2680" s="2"/>
      <c r="E2680" s="3"/>
      <c r="F2680" s="4"/>
      <c r="G2680" s="2"/>
      <c r="H2680" s="167"/>
      <c r="I2680" s="167"/>
      <c r="J2680" s="168"/>
      <c r="K2680" s="25"/>
    </row>
    <row r="2681" spans="1:11" s="102" customFormat="1">
      <c r="A2681" s="30"/>
      <c r="B2681" s="98"/>
      <c r="C2681" s="30"/>
      <c r="D2681" s="2"/>
      <c r="E2681" s="3"/>
      <c r="F2681" s="4"/>
      <c r="G2681" s="2"/>
      <c r="H2681" s="167"/>
      <c r="I2681" s="167"/>
      <c r="J2681" s="168"/>
      <c r="K2681" s="25"/>
    </row>
    <row r="2682" spans="1:11" s="102" customFormat="1">
      <c r="A2682" s="30"/>
      <c r="B2682" s="98"/>
      <c r="C2682" s="30"/>
      <c r="D2682" s="2"/>
      <c r="E2682" s="3"/>
      <c r="F2682" s="4"/>
      <c r="G2682" s="2"/>
      <c r="H2682" s="167"/>
      <c r="I2682" s="167"/>
      <c r="J2682" s="168"/>
      <c r="K2682" s="25"/>
    </row>
    <row r="2683" spans="1:11" s="102" customFormat="1">
      <c r="A2683" s="30"/>
      <c r="B2683" s="98"/>
      <c r="C2683" s="30"/>
      <c r="D2683" s="2"/>
      <c r="E2683" s="3"/>
      <c r="F2683" s="4"/>
      <c r="G2683" s="2"/>
      <c r="H2683" s="167"/>
      <c r="I2683" s="167"/>
      <c r="J2683" s="168"/>
      <c r="K2683" s="25"/>
    </row>
    <row r="2684" spans="1:11" s="102" customFormat="1">
      <c r="A2684" s="30"/>
      <c r="B2684" s="98"/>
      <c r="C2684" s="30"/>
      <c r="D2684" s="2"/>
      <c r="E2684" s="3"/>
      <c r="F2684" s="4"/>
      <c r="G2684" s="2"/>
      <c r="H2684" s="167"/>
      <c r="I2684" s="167"/>
      <c r="J2684" s="168"/>
      <c r="K2684" s="25"/>
    </row>
    <row r="2685" spans="1:11" s="102" customFormat="1">
      <c r="A2685" s="30"/>
      <c r="B2685" s="98"/>
      <c r="C2685" s="30"/>
      <c r="D2685" s="2"/>
      <c r="E2685" s="3"/>
      <c r="F2685" s="4"/>
      <c r="G2685" s="2"/>
      <c r="H2685" s="167"/>
      <c r="I2685" s="167"/>
      <c r="J2685" s="168"/>
      <c r="K2685" s="25"/>
    </row>
    <row r="2686" spans="1:11" s="102" customFormat="1">
      <c r="A2686" s="30"/>
      <c r="B2686" s="98"/>
      <c r="C2686" s="30"/>
      <c r="D2686" s="2"/>
      <c r="E2686" s="3"/>
      <c r="F2686" s="4"/>
      <c r="G2686" s="2"/>
      <c r="H2686" s="167"/>
      <c r="I2686" s="167"/>
      <c r="J2686" s="168"/>
      <c r="K2686" s="25"/>
    </row>
    <row r="2687" spans="1:11" s="102" customFormat="1">
      <c r="A2687" s="30"/>
      <c r="B2687" s="98"/>
      <c r="C2687" s="30"/>
      <c r="D2687" s="2"/>
      <c r="E2687" s="3"/>
      <c r="F2687" s="4"/>
      <c r="G2687" s="2"/>
      <c r="H2687" s="167"/>
      <c r="I2687" s="167"/>
      <c r="J2687" s="168"/>
      <c r="K2687" s="25"/>
    </row>
    <row r="2688" spans="1:11" s="102" customFormat="1">
      <c r="A2688" s="30"/>
      <c r="B2688" s="98"/>
      <c r="C2688" s="30"/>
      <c r="D2688" s="2"/>
      <c r="E2688" s="3"/>
      <c r="F2688" s="4"/>
      <c r="G2688" s="2"/>
      <c r="H2688" s="167"/>
      <c r="I2688" s="167"/>
      <c r="J2688" s="168"/>
      <c r="K2688" s="25"/>
    </row>
    <row r="2689" spans="1:11" s="102" customFormat="1">
      <c r="A2689" s="30"/>
      <c r="B2689" s="98"/>
      <c r="C2689" s="30"/>
      <c r="D2689" s="2"/>
      <c r="E2689" s="3"/>
      <c r="F2689" s="4"/>
      <c r="G2689" s="2"/>
      <c r="H2689" s="167"/>
      <c r="I2689" s="167"/>
      <c r="J2689" s="168"/>
      <c r="K2689" s="25"/>
    </row>
    <row r="2690" spans="1:11" s="102" customFormat="1">
      <c r="A2690" s="30"/>
      <c r="B2690" s="98"/>
      <c r="C2690" s="30"/>
      <c r="D2690" s="2"/>
      <c r="E2690" s="3"/>
      <c r="F2690" s="4"/>
      <c r="G2690" s="2"/>
      <c r="H2690" s="167"/>
      <c r="I2690" s="167"/>
      <c r="J2690" s="168"/>
      <c r="K2690" s="25"/>
    </row>
    <row r="2691" spans="1:11" s="102" customFormat="1">
      <c r="A2691" s="30"/>
      <c r="B2691" s="98"/>
      <c r="C2691" s="30"/>
      <c r="D2691" s="2"/>
      <c r="E2691" s="3"/>
      <c r="F2691" s="4"/>
      <c r="G2691" s="2"/>
      <c r="H2691" s="167"/>
      <c r="I2691" s="167"/>
      <c r="J2691" s="168"/>
      <c r="K2691" s="25"/>
    </row>
    <row r="2692" spans="1:11" s="102" customFormat="1">
      <c r="A2692" s="30"/>
      <c r="B2692" s="98"/>
      <c r="C2692" s="30"/>
      <c r="D2692" s="2"/>
      <c r="E2692" s="3"/>
      <c r="F2692" s="4"/>
      <c r="G2692" s="2"/>
      <c r="H2692" s="167"/>
      <c r="I2692" s="167"/>
      <c r="J2692" s="168"/>
      <c r="K2692" s="25"/>
    </row>
    <row r="2693" spans="1:11" s="102" customFormat="1">
      <c r="A2693" s="30"/>
      <c r="B2693" s="98"/>
      <c r="C2693" s="30"/>
      <c r="D2693" s="2"/>
      <c r="E2693" s="3"/>
      <c r="F2693" s="4"/>
      <c r="G2693" s="2"/>
      <c r="H2693" s="167"/>
      <c r="I2693" s="167"/>
      <c r="J2693" s="168"/>
      <c r="K2693" s="25"/>
    </row>
    <row r="2694" spans="1:11" s="102" customFormat="1">
      <c r="A2694" s="30"/>
      <c r="B2694" s="98"/>
      <c r="C2694" s="30"/>
      <c r="D2694" s="2"/>
      <c r="E2694" s="3"/>
      <c r="F2694" s="4"/>
      <c r="G2694" s="2"/>
      <c r="H2694" s="167"/>
      <c r="I2694" s="167"/>
      <c r="J2694" s="168"/>
      <c r="K2694" s="25"/>
    </row>
    <row r="2695" spans="1:11" s="102" customFormat="1">
      <c r="A2695" s="30"/>
      <c r="B2695" s="98"/>
      <c r="C2695" s="30"/>
      <c r="D2695" s="2"/>
      <c r="E2695" s="3"/>
      <c r="F2695" s="4"/>
      <c r="G2695" s="2"/>
      <c r="H2695" s="167"/>
      <c r="I2695" s="167"/>
      <c r="J2695" s="168"/>
      <c r="K2695" s="25"/>
    </row>
    <row r="2696" spans="1:11" s="102" customFormat="1">
      <c r="A2696" s="30"/>
      <c r="B2696" s="98"/>
      <c r="C2696" s="30"/>
      <c r="D2696" s="2"/>
      <c r="E2696" s="3"/>
      <c r="F2696" s="4"/>
      <c r="G2696" s="2"/>
      <c r="H2696" s="167"/>
      <c r="I2696" s="167"/>
      <c r="J2696" s="168"/>
      <c r="K2696" s="25"/>
    </row>
    <row r="2697" spans="1:11" s="102" customFormat="1">
      <c r="A2697" s="30"/>
      <c r="B2697" s="98"/>
      <c r="C2697" s="30"/>
      <c r="D2697" s="2"/>
      <c r="E2697" s="3"/>
      <c r="F2697" s="4"/>
      <c r="G2697" s="2"/>
      <c r="H2697" s="167"/>
      <c r="I2697" s="167"/>
      <c r="J2697" s="168"/>
      <c r="K2697" s="25"/>
    </row>
    <row r="2698" spans="1:11" s="102" customFormat="1">
      <c r="A2698" s="30"/>
      <c r="B2698" s="98"/>
      <c r="C2698" s="30"/>
      <c r="D2698" s="2"/>
      <c r="E2698" s="3"/>
      <c r="F2698" s="4"/>
      <c r="G2698" s="2"/>
      <c r="H2698" s="167"/>
      <c r="I2698" s="167"/>
      <c r="J2698" s="168"/>
      <c r="K2698" s="25"/>
    </row>
    <row r="2699" spans="1:11" s="102" customFormat="1">
      <c r="A2699" s="30"/>
      <c r="B2699" s="98"/>
      <c r="C2699" s="30"/>
      <c r="D2699" s="2"/>
      <c r="E2699" s="3"/>
      <c r="F2699" s="4"/>
      <c r="G2699" s="2"/>
      <c r="H2699" s="167"/>
      <c r="I2699" s="167"/>
      <c r="J2699" s="168"/>
      <c r="K2699" s="25"/>
    </row>
    <row r="2700" spans="1:11" s="102" customFormat="1">
      <c r="A2700" s="30"/>
      <c r="B2700" s="98"/>
      <c r="C2700" s="30"/>
      <c r="D2700" s="2"/>
      <c r="E2700" s="3"/>
      <c r="F2700" s="4"/>
      <c r="G2700" s="2"/>
      <c r="H2700" s="167"/>
      <c r="I2700" s="167"/>
      <c r="J2700" s="168"/>
      <c r="K2700" s="25"/>
    </row>
    <row r="2701" spans="1:11" s="102" customFormat="1">
      <c r="A2701" s="30"/>
      <c r="B2701" s="98"/>
      <c r="C2701" s="30"/>
      <c r="D2701" s="2"/>
      <c r="E2701" s="3"/>
      <c r="F2701" s="4"/>
      <c r="G2701" s="2"/>
      <c r="H2701" s="167"/>
      <c r="I2701" s="167"/>
      <c r="J2701" s="168"/>
      <c r="K2701" s="25"/>
    </row>
    <row r="2702" spans="1:11" s="102" customFormat="1">
      <c r="A2702" s="30"/>
      <c r="B2702" s="98"/>
      <c r="C2702" s="30"/>
      <c r="D2702" s="2"/>
      <c r="E2702" s="3"/>
      <c r="F2702" s="4"/>
      <c r="G2702" s="2"/>
      <c r="H2702" s="167"/>
      <c r="I2702" s="167"/>
      <c r="J2702" s="168"/>
      <c r="K2702" s="25"/>
    </row>
    <row r="2703" spans="1:11" s="102" customFormat="1">
      <c r="A2703" s="30"/>
      <c r="B2703" s="98"/>
      <c r="C2703" s="30"/>
      <c r="D2703" s="2"/>
      <c r="E2703" s="3"/>
      <c r="F2703" s="4"/>
      <c r="G2703" s="2"/>
      <c r="H2703" s="167"/>
      <c r="I2703" s="167"/>
      <c r="J2703" s="168"/>
      <c r="K2703" s="25"/>
    </row>
    <row r="2704" spans="1:11" s="102" customFormat="1">
      <c r="A2704" s="30"/>
      <c r="B2704" s="98"/>
      <c r="C2704" s="30"/>
      <c r="D2704" s="2"/>
      <c r="E2704" s="3"/>
      <c r="F2704" s="4"/>
      <c r="G2704" s="2"/>
      <c r="H2704" s="167"/>
      <c r="I2704" s="167"/>
      <c r="J2704" s="168"/>
      <c r="K2704" s="25"/>
    </row>
    <row r="2705" spans="1:11" s="102" customFormat="1">
      <c r="A2705" s="30"/>
      <c r="B2705" s="98"/>
      <c r="C2705" s="30"/>
      <c r="D2705" s="2"/>
      <c r="E2705" s="3"/>
      <c r="F2705" s="4"/>
      <c r="G2705" s="2"/>
      <c r="H2705" s="167"/>
      <c r="I2705" s="167"/>
      <c r="J2705" s="168"/>
      <c r="K2705" s="25"/>
    </row>
    <row r="2706" spans="1:11" s="102" customFormat="1">
      <c r="A2706" s="30"/>
      <c r="B2706" s="98"/>
      <c r="C2706" s="30"/>
      <c r="D2706" s="2"/>
      <c r="E2706" s="3"/>
      <c r="F2706" s="4"/>
      <c r="G2706" s="2"/>
      <c r="H2706" s="167"/>
      <c r="I2706" s="167"/>
      <c r="J2706" s="168"/>
      <c r="K2706" s="25"/>
    </row>
    <row r="2707" spans="1:11" s="102" customFormat="1">
      <c r="A2707" s="30"/>
      <c r="B2707" s="98"/>
      <c r="C2707" s="30"/>
      <c r="D2707" s="2"/>
      <c r="E2707" s="3"/>
      <c r="F2707" s="4"/>
      <c r="G2707" s="2"/>
      <c r="H2707" s="167"/>
      <c r="I2707" s="167"/>
      <c r="J2707" s="168"/>
      <c r="K2707" s="25"/>
    </row>
    <row r="2708" spans="1:11" s="102" customFormat="1">
      <c r="A2708" s="30"/>
      <c r="B2708" s="98"/>
      <c r="C2708" s="30"/>
      <c r="D2708" s="2"/>
      <c r="E2708" s="3"/>
      <c r="F2708" s="4"/>
      <c r="G2708" s="2"/>
      <c r="H2708" s="167"/>
      <c r="I2708" s="167"/>
      <c r="J2708" s="168"/>
      <c r="K2708" s="25"/>
    </row>
    <row r="2709" spans="1:11" s="102" customFormat="1">
      <c r="A2709" s="30"/>
      <c r="B2709" s="98"/>
      <c r="C2709" s="30"/>
      <c r="D2709" s="2"/>
      <c r="E2709" s="3"/>
      <c r="F2709" s="4"/>
      <c r="G2709" s="2"/>
      <c r="H2709" s="167"/>
      <c r="I2709" s="167"/>
      <c r="J2709" s="168"/>
      <c r="K2709" s="25"/>
    </row>
    <row r="2710" spans="1:11" s="102" customFormat="1">
      <c r="A2710" s="30"/>
      <c r="B2710" s="98"/>
      <c r="C2710" s="30"/>
      <c r="D2710" s="2"/>
      <c r="E2710" s="3"/>
      <c r="F2710" s="4"/>
      <c r="G2710" s="2"/>
      <c r="H2710" s="167"/>
      <c r="I2710" s="167"/>
      <c r="J2710" s="168"/>
      <c r="K2710" s="25"/>
    </row>
    <row r="2711" spans="1:11" s="102" customFormat="1">
      <c r="A2711" s="30"/>
      <c r="B2711" s="98"/>
      <c r="C2711" s="30"/>
      <c r="D2711" s="2"/>
      <c r="E2711" s="3"/>
      <c r="F2711" s="4"/>
      <c r="G2711" s="2"/>
      <c r="H2711" s="167"/>
      <c r="I2711" s="167"/>
      <c r="J2711" s="168"/>
      <c r="K2711" s="25"/>
    </row>
    <row r="2712" spans="1:11" s="102" customFormat="1">
      <c r="A2712" s="30"/>
      <c r="B2712" s="98"/>
      <c r="C2712" s="30"/>
      <c r="D2712" s="2"/>
      <c r="E2712" s="3"/>
      <c r="F2712" s="4"/>
      <c r="G2712" s="2"/>
      <c r="H2712" s="167"/>
      <c r="I2712" s="167"/>
      <c r="J2712" s="168"/>
      <c r="K2712" s="25"/>
    </row>
    <row r="2713" spans="1:11" s="102" customFormat="1">
      <c r="A2713" s="30"/>
      <c r="B2713" s="98"/>
      <c r="C2713" s="30"/>
      <c r="D2713" s="2"/>
      <c r="E2713" s="3"/>
      <c r="F2713" s="4"/>
      <c r="G2713" s="2"/>
      <c r="H2713" s="167"/>
      <c r="I2713" s="167"/>
      <c r="J2713" s="168"/>
      <c r="K2713" s="25"/>
    </row>
    <row r="2714" spans="1:11" s="102" customFormat="1">
      <c r="A2714" s="30"/>
      <c r="B2714" s="98"/>
      <c r="C2714" s="30"/>
      <c r="D2714" s="2"/>
      <c r="E2714" s="3"/>
      <c r="F2714" s="4"/>
      <c r="G2714" s="2"/>
      <c r="H2714" s="167"/>
      <c r="I2714" s="167"/>
      <c r="J2714" s="168"/>
      <c r="K2714" s="25"/>
    </row>
    <row r="2715" spans="1:11" s="102" customFormat="1">
      <c r="A2715" s="30"/>
      <c r="B2715" s="98"/>
      <c r="C2715" s="30"/>
      <c r="D2715" s="2"/>
      <c r="E2715" s="3"/>
      <c r="F2715" s="4"/>
      <c r="G2715" s="2"/>
      <c r="H2715" s="167"/>
      <c r="I2715" s="167"/>
      <c r="J2715" s="168"/>
      <c r="K2715" s="25"/>
    </row>
    <row r="2716" spans="1:11" s="102" customFormat="1">
      <c r="A2716" s="30"/>
      <c r="B2716" s="98"/>
      <c r="C2716" s="30"/>
      <c r="D2716" s="2"/>
      <c r="E2716" s="3"/>
      <c r="F2716" s="4"/>
      <c r="G2716" s="2"/>
      <c r="H2716" s="167"/>
      <c r="I2716" s="167"/>
      <c r="J2716" s="168"/>
      <c r="K2716" s="25"/>
    </row>
    <row r="2717" spans="1:11" s="102" customFormat="1">
      <c r="A2717" s="30"/>
      <c r="B2717" s="98"/>
      <c r="C2717" s="30"/>
      <c r="D2717" s="2"/>
      <c r="E2717" s="3"/>
      <c r="F2717" s="4"/>
      <c r="G2717" s="2"/>
      <c r="H2717" s="167"/>
      <c r="I2717" s="167"/>
      <c r="J2717" s="168"/>
      <c r="K2717" s="25"/>
    </row>
    <row r="2718" spans="1:11" s="102" customFormat="1">
      <c r="A2718" s="30"/>
      <c r="B2718" s="98"/>
      <c r="C2718" s="30"/>
      <c r="D2718" s="2"/>
      <c r="E2718" s="3"/>
      <c r="F2718" s="4"/>
      <c r="G2718" s="2"/>
      <c r="H2718" s="167"/>
      <c r="I2718" s="167"/>
      <c r="J2718" s="168"/>
      <c r="K2718" s="25"/>
    </row>
    <row r="2719" spans="1:11" s="102" customFormat="1">
      <c r="A2719" s="30"/>
      <c r="B2719" s="98"/>
      <c r="C2719" s="30"/>
      <c r="D2719" s="2"/>
      <c r="E2719" s="3"/>
      <c r="F2719" s="4"/>
      <c r="G2719" s="2"/>
      <c r="H2719" s="167"/>
      <c r="I2719" s="167"/>
      <c r="J2719" s="168"/>
      <c r="K2719" s="25"/>
    </row>
    <row r="2720" spans="1:11" s="102" customFormat="1">
      <c r="A2720" s="30"/>
      <c r="B2720" s="98"/>
      <c r="C2720" s="30"/>
      <c r="D2720" s="2"/>
      <c r="E2720" s="3"/>
      <c r="F2720" s="4"/>
      <c r="G2720" s="2"/>
      <c r="H2720" s="167"/>
      <c r="I2720" s="167"/>
      <c r="J2720" s="168"/>
      <c r="K2720" s="25"/>
    </row>
    <row r="2721" spans="1:11" s="102" customFormat="1">
      <c r="A2721" s="30"/>
      <c r="B2721" s="98"/>
      <c r="C2721" s="30"/>
      <c r="D2721" s="2"/>
      <c r="E2721" s="3"/>
      <c r="F2721" s="4"/>
      <c r="G2721" s="2"/>
      <c r="H2721" s="167"/>
      <c r="I2721" s="167"/>
      <c r="J2721" s="168"/>
      <c r="K2721" s="25"/>
    </row>
    <row r="2722" spans="1:11" s="102" customFormat="1">
      <c r="A2722" s="30"/>
      <c r="B2722" s="98"/>
      <c r="C2722" s="30"/>
      <c r="D2722" s="2"/>
      <c r="E2722" s="3"/>
      <c r="F2722" s="4"/>
      <c r="G2722" s="2"/>
      <c r="H2722" s="167"/>
      <c r="I2722" s="167"/>
      <c r="J2722" s="168"/>
      <c r="K2722" s="25"/>
    </row>
    <row r="2723" spans="1:11" s="102" customFormat="1">
      <c r="A2723" s="30"/>
      <c r="B2723" s="98"/>
      <c r="C2723" s="30"/>
      <c r="D2723" s="2"/>
      <c r="E2723" s="3"/>
      <c r="F2723" s="4"/>
      <c r="G2723" s="2"/>
      <c r="H2723" s="167"/>
      <c r="I2723" s="167"/>
      <c r="J2723" s="168"/>
      <c r="K2723" s="25"/>
    </row>
    <row r="2724" spans="1:11" s="102" customFormat="1">
      <c r="A2724" s="30"/>
      <c r="B2724" s="98"/>
      <c r="C2724" s="30"/>
      <c r="D2724" s="2"/>
      <c r="E2724" s="3"/>
      <c r="F2724" s="4"/>
      <c r="G2724" s="2"/>
      <c r="H2724" s="167"/>
      <c r="I2724" s="167"/>
      <c r="J2724" s="168"/>
      <c r="K2724" s="25"/>
    </row>
    <row r="2725" spans="1:11" s="102" customFormat="1">
      <c r="A2725" s="30"/>
      <c r="B2725" s="98"/>
      <c r="C2725" s="30"/>
      <c r="D2725" s="2"/>
      <c r="E2725" s="3"/>
      <c r="F2725" s="4"/>
      <c r="G2725" s="2"/>
      <c r="H2725" s="167"/>
      <c r="I2725" s="167"/>
      <c r="J2725" s="168"/>
      <c r="K2725" s="25"/>
    </row>
    <row r="2726" spans="1:11" s="102" customFormat="1">
      <c r="A2726" s="30"/>
      <c r="B2726" s="98"/>
      <c r="C2726" s="30"/>
      <c r="D2726" s="2"/>
      <c r="E2726" s="3"/>
      <c r="F2726" s="4"/>
      <c r="G2726" s="2"/>
      <c r="H2726" s="167"/>
      <c r="I2726" s="167"/>
      <c r="J2726" s="168"/>
      <c r="K2726" s="25"/>
    </row>
    <row r="2727" spans="1:11" s="102" customFormat="1">
      <c r="A2727" s="30"/>
      <c r="B2727" s="98"/>
      <c r="C2727" s="30"/>
      <c r="D2727" s="2"/>
      <c r="E2727" s="3"/>
      <c r="F2727" s="4"/>
      <c r="G2727" s="2"/>
      <c r="H2727" s="167"/>
      <c r="I2727" s="167"/>
      <c r="J2727" s="168"/>
      <c r="K2727" s="25"/>
    </row>
    <row r="2728" spans="1:11" s="102" customFormat="1">
      <c r="A2728" s="30"/>
      <c r="B2728" s="98"/>
      <c r="C2728" s="30"/>
      <c r="D2728" s="2"/>
      <c r="E2728" s="3"/>
      <c r="F2728" s="4"/>
      <c r="G2728" s="2"/>
      <c r="H2728" s="167"/>
      <c r="I2728" s="167"/>
      <c r="J2728" s="168"/>
      <c r="K2728" s="25"/>
    </row>
    <row r="2729" spans="1:11" s="102" customFormat="1">
      <c r="A2729" s="30"/>
      <c r="B2729" s="98"/>
      <c r="C2729" s="30"/>
      <c r="D2729" s="2"/>
      <c r="E2729" s="3"/>
      <c r="F2729" s="4"/>
      <c r="G2729" s="2"/>
      <c r="H2729" s="167"/>
      <c r="I2729" s="167"/>
      <c r="J2729" s="168"/>
      <c r="K2729" s="25"/>
    </row>
    <row r="2730" spans="1:11" s="102" customFormat="1">
      <c r="A2730" s="30"/>
      <c r="B2730" s="98"/>
      <c r="C2730" s="30"/>
      <c r="D2730" s="2"/>
      <c r="E2730" s="3"/>
      <c r="F2730" s="4"/>
      <c r="G2730" s="2"/>
      <c r="H2730" s="167"/>
      <c r="I2730" s="167"/>
      <c r="J2730" s="168"/>
      <c r="K2730" s="25"/>
    </row>
    <row r="2731" spans="1:11" s="102" customFormat="1">
      <c r="A2731" s="30"/>
      <c r="B2731" s="98"/>
      <c r="C2731" s="30"/>
      <c r="D2731" s="2"/>
      <c r="E2731" s="3"/>
      <c r="F2731" s="4"/>
      <c r="G2731" s="2"/>
      <c r="H2731" s="167"/>
      <c r="I2731" s="167"/>
      <c r="J2731" s="168"/>
      <c r="K2731" s="25"/>
    </row>
    <row r="2732" spans="1:11" s="102" customFormat="1">
      <c r="A2732" s="30"/>
      <c r="B2732" s="98"/>
      <c r="C2732" s="30"/>
      <c r="D2732" s="2"/>
      <c r="E2732" s="3"/>
      <c r="F2732" s="4"/>
      <c r="G2732" s="2"/>
      <c r="H2732" s="167"/>
      <c r="I2732" s="167"/>
      <c r="J2732" s="168"/>
      <c r="K2732" s="25"/>
    </row>
    <row r="2733" spans="1:11" s="102" customFormat="1">
      <c r="A2733" s="30"/>
      <c r="B2733" s="98"/>
      <c r="C2733" s="30"/>
      <c r="D2733" s="2"/>
      <c r="E2733" s="3"/>
      <c r="F2733" s="4"/>
      <c r="G2733" s="2"/>
      <c r="H2733" s="167"/>
      <c r="I2733" s="167"/>
      <c r="J2733" s="168"/>
      <c r="K2733" s="25"/>
    </row>
    <row r="2734" spans="1:11" s="102" customFormat="1">
      <c r="A2734" s="30"/>
      <c r="B2734" s="98"/>
      <c r="C2734" s="30"/>
      <c r="D2734" s="2"/>
      <c r="E2734" s="3"/>
      <c r="F2734" s="4"/>
      <c r="G2734" s="2"/>
      <c r="H2734" s="167"/>
      <c r="I2734" s="167"/>
      <c r="J2734" s="168"/>
      <c r="K2734" s="25"/>
    </row>
    <row r="2735" spans="1:11" s="102" customFormat="1">
      <c r="A2735" s="30"/>
      <c r="B2735" s="98"/>
      <c r="C2735" s="30"/>
      <c r="D2735" s="2"/>
      <c r="E2735" s="3"/>
      <c r="F2735" s="4"/>
      <c r="G2735" s="2"/>
      <c r="H2735" s="167"/>
      <c r="I2735" s="167"/>
      <c r="J2735" s="168"/>
      <c r="K2735" s="25"/>
    </row>
    <row r="2736" spans="1:11" s="102" customFormat="1">
      <c r="A2736" s="30"/>
      <c r="B2736" s="98"/>
      <c r="C2736" s="30"/>
      <c r="D2736" s="2"/>
      <c r="E2736" s="3"/>
      <c r="F2736" s="4"/>
      <c r="G2736" s="2"/>
      <c r="H2736" s="167"/>
      <c r="I2736" s="167"/>
      <c r="J2736" s="168"/>
      <c r="K2736" s="25"/>
    </row>
    <row r="2737" spans="1:11" s="102" customFormat="1">
      <c r="A2737" s="30"/>
      <c r="B2737" s="98"/>
      <c r="C2737" s="30"/>
      <c r="D2737" s="2"/>
      <c r="E2737" s="3"/>
      <c r="F2737" s="4"/>
      <c r="G2737" s="2"/>
      <c r="H2737" s="167"/>
      <c r="I2737" s="167"/>
      <c r="J2737" s="168"/>
      <c r="K2737" s="25"/>
    </row>
    <row r="2738" spans="1:11" s="102" customFormat="1">
      <c r="A2738" s="30"/>
      <c r="B2738" s="98"/>
      <c r="C2738" s="30"/>
      <c r="D2738" s="2"/>
      <c r="E2738" s="3"/>
      <c r="F2738" s="4"/>
      <c r="G2738" s="2"/>
      <c r="H2738" s="167"/>
      <c r="I2738" s="167"/>
      <c r="J2738" s="168"/>
      <c r="K2738" s="25"/>
    </row>
    <row r="2739" spans="1:11" s="102" customFormat="1">
      <c r="A2739" s="30"/>
      <c r="B2739" s="98"/>
      <c r="C2739" s="30"/>
      <c r="D2739" s="2"/>
      <c r="E2739" s="3"/>
      <c r="F2739" s="4"/>
      <c r="G2739" s="2"/>
      <c r="H2739" s="167"/>
      <c r="I2739" s="167"/>
      <c r="J2739" s="168"/>
      <c r="K2739" s="25"/>
    </row>
    <row r="2740" spans="1:11" s="102" customFormat="1">
      <c r="A2740" s="30"/>
      <c r="B2740" s="98"/>
      <c r="C2740" s="30"/>
      <c r="D2740" s="2"/>
      <c r="E2740" s="3"/>
      <c r="F2740" s="4"/>
      <c r="G2740" s="2"/>
      <c r="H2740" s="167"/>
      <c r="I2740" s="167"/>
      <c r="J2740" s="168"/>
      <c r="K2740" s="25"/>
    </row>
    <row r="2741" spans="1:11" s="102" customFormat="1">
      <c r="A2741" s="30"/>
      <c r="B2741" s="98"/>
      <c r="C2741" s="30"/>
      <c r="D2741" s="2"/>
      <c r="E2741" s="3"/>
      <c r="F2741" s="4"/>
      <c r="G2741" s="2"/>
      <c r="H2741" s="167"/>
      <c r="I2741" s="167"/>
      <c r="J2741" s="168"/>
      <c r="K2741" s="25"/>
    </row>
    <row r="2742" spans="1:11" s="102" customFormat="1">
      <c r="A2742" s="30"/>
      <c r="B2742" s="98"/>
      <c r="C2742" s="30"/>
      <c r="D2742" s="2"/>
      <c r="E2742" s="3"/>
      <c r="F2742" s="4"/>
      <c r="G2742" s="2"/>
      <c r="H2742" s="167"/>
      <c r="I2742" s="167"/>
      <c r="J2742" s="168"/>
      <c r="K2742" s="25"/>
    </row>
    <row r="2743" spans="1:11" s="102" customFormat="1">
      <c r="A2743" s="30"/>
      <c r="B2743" s="98"/>
      <c r="C2743" s="30"/>
      <c r="D2743" s="2"/>
      <c r="E2743" s="3"/>
      <c r="F2743" s="4"/>
      <c r="G2743" s="2"/>
      <c r="H2743" s="167"/>
      <c r="I2743" s="167"/>
      <c r="J2743" s="168"/>
      <c r="K2743" s="25"/>
    </row>
    <row r="2744" spans="1:11" s="102" customFormat="1">
      <c r="A2744" s="30"/>
      <c r="B2744" s="98"/>
      <c r="C2744" s="30"/>
      <c r="D2744" s="2"/>
      <c r="E2744" s="3"/>
      <c r="F2744" s="4"/>
      <c r="G2744" s="2"/>
      <c r="H2744" s="167"/>
      <c r="I2744" s="167"/>
      <c r="J2744" s="168"/>
      <c r="K2744" s="25"/>
    </row>
    <row r="2745" spans="1:11" s="102" customFormat="1">
      <c r="A2745" s="30"/>
      <c r="B2745" s="98"/>
      <c r="C2745" s="30"/>
      <c r="D2745" s="2"/>
      <c r="E2745" s="3"/>
      <c r="F2745" s="4"/>
      <c r="G2745" s="2"/>
      <c r="H2745" s="167"/>
      <c r="I2745" s="167"/>
      <c r="J2745" s="168"/>
      <c r="K2745" s="25"/>
    </row>
    <row r="2746" spans="1:11" s="102" customFormat="1">
      <c r="A2746" s="30"/>
      <c r="B2746" s="98"/>
      <c r="C2746" s="30"/>
      <c r="D2746" s="2"/>
      <c r="E2746" s="3"/>
      <c r="F2746" s="4"/>
      <c r="G2746" s="2"/>
      <c r="H2746" s="167"/>
      <c r="I2746" s="167"/>
      <c r="J2746" s="168"/>
      <c r="K2746" s="25"/>
    </row>
    <row r="2747" spans="1:11" s="102" customFormat="1">
      <c r="A2747" s="30"/>
      <c r="B2747" s="98"/>
      <c r="C2747" s="30"/>
      <c r="D2747" s="2"/>
      <c r="E2747" s="3"/>
      <c r="F2747" s="4"/>
      <c r="G2747" s="2"/>
      <c r="H2747" s="167"/>
      <c r="I2747" s="167"/>
      <c r="J2747" s="168"/>
      <c r="K2747" s="25"/>
    </row>
    <row r="2748" spans="1:11" s="102" customFormat="1">
      <c r="A2748" s="30"/>
      <c r="B2748" s="98"/>
      <c r="C2748" s="30"/>
      <c r="D2748" s="2"/>
      <c r="E2748" s="3"/>
      <c r="F2748" s="4"/>
      <c r="G2748" s="2"/>
      <c r="H2748" s="167"/>
      <c r="I2748" s="167"/>
      <c r="J2748" s="168"/>
      <c r="K2748" s="25"/>
    </row>
    <row r="2749" spans="1:11" s="102" customFormat="1">
      <c r="A2749" s="30"/>
      <c r="B2749" s="98"/>
      <c r="C2749" s="30"/>
      <c r="D2749" s="2"/>
      <c r="E2749" s="3"/>
      <c r="F2749" s="4"/>
      <c r="G2749" s="2"/>
      <c r="H2749" s="167"/>
      <c r="I2749" s="167"/>
      <c r="J2749" s="168"/>
      <c r="K2749" s="25"/>
    </row>
    <row r="2750" spans="1:11" s="102" customFormat="1">
      <c r="A2750" s="30"/>
      <c r="B2750" s="98"/>
      <c r="C2750" s="30"/>
      <c r="D2750" s="2"/>
      <c r="E2750" s="3"/>
      <c r="F2750" s="4"/>
      <c r="G2750" s="2"/>
      <c r="H2750" s="167"/>
      <c r="I2750" s="167"/>
      <c r="J2750" s="168"/>
      <c r="K2750" s="25"/>
    </row>
    <row r="2751" spans="1:11" s="102" customFormat="1">
      <c r="A2751" s="30"/>
      <c r="B2751" s="98"/>
      <c r="C2751" s="30"/>
      <c r="D2751" s="2"/>
      <c r="E2751" s="3"/>
      <c r="F2751" s="4"/>
      <c r="G2751" s="2"/>
      <c r="H2751" s="167"/>
      <c r="I2751" s="167"/>
      <c r="J2751" s="168"/>
      <c r="K2751" s="25"/>
    </row>
    <row r="2752" spans="1:11" s="102" customFormat="1">
      <c r="A2752" s="30"/>
      <c r="B2752" s="98"/>
      <c r="C2752" s="30"/>
      <c r="D2752" s="2"/>
      <c r="E2752" s="3"/>
      <c r="F2752" s="4"/>
      <c r="G2752" s="2"/>
      <c r="H2752" s="167"/>
      <c r="I2752" s="167"/>
      <c r="J2752" s="168"/>
      <c r="K2752" s="25"/>
    </row>
    <row r="2753" spans="1:11" s="102" customFormat="1">
      <c r="A2753" s="30"/>
      <c r="B2753" s="98"/>
      <c r="C2753" s="30"/>
      <c r="D2753" s="2"/>
      <c r="E2753" s="3"/>
      <c r="F2753" s="4"/>
      <c r="G2753" s="2"/>
      <c r="H2753" s="167"/>
      <c r="I2753" s="167"/>
      <c r="J2753" s="168"/>
      <c r="K2753" s="25"/>
    </row>
    <row r="2754" spans="1:11" s="102" customFormat="1">
      <c r="A2754" s="30"/>
      <c r="B2754" s="98"/>
      <c r="C2754" s="30"/>
      <c r="D2754" s="2"/>
      <c r="E2754" s="3"/>
      <c r="F2754" s="4"/>
      <c r="G2754" s="2"/>
      <c r="H2754" s="167"/>
      <c r="I2754" s="167"/>
      <c r="J2754" s="168"/>
      <c r="K2754" s="25"/>
    </row>
    <row r="2755" spans="1:11" s="102" customFormat="1">
      <c r="A2755" s="30"/>
      <c r="B2755" s="98"/>
      <c r="C2755" s="30"/>
      <c r="D2755" s="2"/>
      <c r="E2755" s="3"/>
      <c r="F2755" s="4"/>
      <c r="G2755" s="2"/>
      <c r="H2755" s="167"/>
      <c r="I2755" s="167"/>
      <c r="J2755" s="168"/>
      <c r="K2755" s="25"/>
    </row>
    <row r="2756" spans="1:11" s="102" customFormat="1">
      <c r="A2756" s="30"/>
      <c r="B2756" s="98"/>
      <c r="C2756" s="30"/>
      <c r="D2756" s="2"/>
      <c r="E2756" s="3"/>
      <c r="F2756" s="4"/>
      <c r="G2756" s="2"/>
      <c r="H2756" s="167"/>
      <c r="I2756" s="167"/>
      <c r="J2756" s="168"/>
      <c r="K2756" s="25"/>
    </row>
    <row r="2757" spans="1:11" s="102" customFormat="1">
      <c r="A2757" s="30"/>
      <c r="B2757" s="98"/>
      <c r="C2757" s="30"/>
      <c r="D2757" s="2"/>
      <c r="E2757" s="3"/>
      <c r="F2757" s="4"/>
      <c r="G2757" s="2"/>
      <c r="H2757" s="167"/>
      <c r="I2757" s="167"/>
      <c r="J2757" s="168"/>
      <c r="K2757" s="25"/>
    </row>
    <row r="2758" spans="1:11" s="102" customFormat="1">
      <c r="A2758" s="30"/>
      <c r="B2758" s="98"/>
      <c r="C2758" s="30"/>
      <c r="D2758" s="2"/>
      <c r="E2758" s="3"/>
      <c r="F2758" s="4"/>
      <c r="G2758" s="2"/>
      <c r="H2758" s="167"/>
      <c r="I2758" s="167"/>
      <c r="J2758" s="168"/>
      <c r="K2758" s="25"/>
    </row>
    <row r="2759" spans="1:11" s="102" customFormat="1">
      <c r="A2759" s="30"/>
      <c r="B2759" s="98"/>
      <c r="C2759" s="30"/>
      <c r="D2759" s="2"/>
      <c r="E2759" s="3"/>
      <c r="F2759" s="4"/>
      <c r="G2759" s="2"/>
      <c r="H2759" s="167"/>
      <c r="I2759" s="167"/>
      <c r="J2759" s="168"/>
      <c r="K2759" s="25"/>
    </row>
    <row r="2760" spans="1:11" s="102" customFormat="1">
      <c r="A2760" s="30"/>
      <c r="B2760" s="98"/>
      <c r="C2760" s="30"/>
      <c r="D2760" s="2"/>
      <c r="E2760" s="3"/>
      <c r="F2760" s="4"/>
      <c r="G2760" s="2"/>
      <c r="H2760" s="167"/>
      <c r="I2760" s="167"/>
      <c r="J2760" s="168"/>
      <c r="K2760" s="25"/>
    </row>
    <row r="2761" spans="1:11" s="102" customFormat="1">
      <c r="A2761" s="30"/>
      <c r="B2761" s="98"/>
      <c r="C2761" s="30"/>
      <c r="D2761" s="2"/>
      <c r="E2761" s="3"/>
      <c r="F2761" s="4"/>
      <c r="G2761" s="2"/>
      <c r="H2761" s="167"/>
      <c r="I2761" s="167"/>
      <c r="J2761" s="168"/>
      <c r="K2761" s="25"/>
    </row>
    <row r="2762" spans="1:11" s="102" customFormat="1">
      <c r="A2762" s="30"/>
      <c r="B2762" s="98"/>
      <c r="C2762" s="30"/>
      <c r="D2762" s="2"/>
      <c r="E2762" s="3"/>
      <c r="F2762" s="4"/>
      <c r="G2762" s="2"/>
      <c r="H2762" s="167"/>
      <c r="I2762" s="167"/>
      <c r="J2762" s="168"/>
      <c r="K2762" s="25"/>
    </row>
    <row r="2763" spans="1:11" s="102" customFormat="1">
      <c r="A2763" s="30"/>
      <c r="B2763" s="98"/>
      <c r="C2763" s="30"/>
      <c r="D2763" s="2"/>
      <c r="E2763" s="3"/>
      <c r="F2763" s="4"/>
      <c r="G2763" s="2"/>
      <c r="H2763" s="167"/>
      <c r="I2763" s="167"/>
      <c r="J2763" s="168"/>
      <c r="K2763" s="25"/>
    </row>
    <row r="2764" spans="1:11" s="102" customFormat="1">
      <c r="A2764" s="30"/>
      <c r="B2764" s="98"/>
      <c r="C2764" s="30"/>
      <c r="D2764" s="2"/>
      <c r="E2764" s="3"/>
      <c r="F2764" s="4"/>
      <c r="G2764" s="2"/>
      <c r="H2764" s="167"/>
      <c r="I2764" s="167"/>
      <c r="J2764" s="168"/>
      <c r="K2764" s="25"/>
    </row>
    <row r="2765" spans="1:11" s="102" customFormat="1">
      <c r="A2765" s="30"/>
      <c r="B2765" s="98"/>
      <c r="C2765" s="30"/>
      <c r="D2765" s="2"/>
      <c r="E2765" s="3"/>
      <c r="F2765" s="4"/>
      <c r="G2765" s="2"/>
      <c r="H2765" s="167"/>
      <c r="I2765" s="167"/>
      <c r="J2765" s="168"/>
      <c r="K2765" s="25"/>
    </row>
    <row r="2766" spans="1:11" s="102" customFormat="1">
      <c r="A2766" s="30"/>
      <c r="B2766" s="98"/>
      <c r="C2766" s="30"/>
      <c r="D2766" s="2"/>
      <c r="E2766" s="3"/>
      <c r="F2766" s="4"/>
      <c r="G2766" s="2"/>
      <c r="H2766" s="167"/>
      <c r="I2766" s="167"/>
      <c r="J2766" s="168"/>
      <c r="K2766" s="25"/>
    </row>
    <row r="2767" spans="1:11" s="102" customFormat="1">
      <c r="A2767" s="30"/>
      <c r="B2767" s="98"/>
      <c r="C2767" s="30"/>
      <c r="D2767" s="2"/>
      <c r="E2767" s="3"/>
      <c r="F2767" s="4"/>
      <c r="G2767" s="2"/>
      <c r="H2767" s="167"/>
      <c r="I2767" s="167"/>
      <c r="J2767" s="168"/>
      <c r="K2767" s="25"/>
    </row>
    <row r="2768" spans="1:11" s="102" customFormat="1">
      <c r="A2768" s="30"/>
      <c r="B2768" s="98"/>
      <c r="C2768" s="30"/>
      <c r="D2768" s="2"/>
      <c r="E2768" s="3"/>
      <c r="F2768" s="4"/>
      <c r="G2768" s="2"/>
      <c r="H2768" s="167"/>
      <c r="I2768" s="167"/>
      <c r="J2768" s="168"/>
      <c r="K2768" s="25"/>
    </row>
    <row r="2769" spans="1:11" s="102" customFormat="1">
      <c r="A2769" s="30"/>
      <c r="B2769" s="98"/>
      <c r="C2769" s="30"/>
      <c r="D2769" s="2"/>
      <c r="E2769" s="3"/>
      <c r="F2769" s="4"/>
      <c r="G2769" s="2"/>
      <c r="H2769" s="167"/>
      <c r="I2769" s="167"/>
      <c r="J2769" s="168"/>
      <c r="K2769" s="25"/>
    </row>
    <row r="2770" spans="1:11" s="102" customFormat="1">
      <c r="A2770" s="30"/>
      <c r="B2770" s="98"/>
      <c r="C2770" s="30"/>
      <c r="D2770" s="2"/>
      <c r="E2770" s="3"/>
      <c r="F2770" s="4"/>
      <c r="G2770" s="2"/>
      <c r="H2770" s="167"/>
      <c r="I2770" s="167"/>
      <c r="J2770" s="168"/>
      <c r="K2770" s="25"/>
    </row>
    <row r="2771" spans="1:11" s="102" customFormat="1">
      <c r="A2771" s="30"/>
      <c r="B2771" s="98"/>
      <c r="C2771" s="30"/>
      <c r="D2771" s="2"/>
      <c r="E2771" s="3"/>
      <c r="F2771" s="4"/>
      <c r="G2771" s="2"/>
      <c r="H2771" s="167"/>
      <c r="I2771" s="167"/>
      <c r="J2771" s="168"/>
      <c r="K2771" s="25"/>
    </row>
    <row r="2772" spans="1:11" s="102" customFormat="1">
      <c r="A2772" s="30"/>
      <c r="B2772" s="98"/>
      <c r="C2772" s="30"/>
      <c r="D2772" s="2"/>
      <c r="E2772" s="3"/>
      <c r="F2772" s="4"/>
      <c r="G2772" s="2"/>
      <c r="H2772" s="167"/>
      <c r="I2772" s="167"/>
      <c r="J2772" s="168"/>
      <c r="K2772" s="25"/>
    </row>
    <row r="2773" spans="1:11" s="102" customFormat="1">
      <c r="A2773" s="30"/>
      <c r="B2773" s="98"/>
      <c r="C2773" s="30"/>
      <c r="D2773" s="2"/>
      <c r="E2773" s="3"/>
      <c r="F2773" s="4"/>
      <c r="G2773" s="2"/>
      <c r="H2773" s="167"/>
      <c r="I2773" s="167"/>
      <c r="J2773" s="168"/>
      <c r="K2773" s="25"/>
    </row>
    <row r="2774" spans="1:11" s="102" customFormat="1">
      <c r="A2774" s="30"/>
      <c r="B2774" s="98"/>
      <c r="C2774" s="30"/>
      <c r="D2774" s="2"/>
      <c r="E2774" s="3"/>
      <c r="F2774" s="4"/>
      <c r="G2774" s="2"/>
      <c r="H2774" s="167"/>
      <c r="I2774" s="167"/>
      <c r="J2774" s="168"/>
      <c r="K2774" s="25"/>
    </row>
    <row r="2775" spans="1:11" s="102" customFormat="1">
      <c r="A2775" s="30"/>
      <c r="B2775" s="98"/>
      <c r="C2775" s="30"/>
      <c r="D2775" s="2"/>
      <c r="E2775" s="3"/>
      <c r="F2775" s="4"/>
      <c r="G2775" s="2"/>
      <c r="H2775" s="167"/>
      <c r="I2775" s="167"/>
      <c r="J2775" s="168"/>
      <c r="K2775" s="25"/>
    </row>
    <row r="2776" spans="1:11" s="102" customFormat="1">
      <c r="A2776" s="30"/>
      <c r="B2776" s="98"/>
      <c r="C2776" s="30"/>
      <c r="D2776" s="2"/>
      <c r="E2776" s="3"/>
      <c r="F2776" s="4"/>
      <c r="G2776" s="2"/>
      <c r="H2776" s="167"/>
      <c r="I2776" s="167"/>
      <c r="J2776" s="168"/>
      <c r="K2776" s="25"/>
    </row>
    <row r="2777" spans="1:11" s="102" customFormat="1">
      <c r="A2777" s="30"/>
      <c r="B2777" s="98"/>
      <c r="C2777" s="30"/>
      <c r="D2777" s="2"/>
      <c r="E2777" s="3"/>
      <c r="F2777" s="4"/>
      <c r="G2777" s="2"/>
      <c r="H2777" s="167"/>
      <c r="I2777" s="167"/>
      <c r="J2777" s="168"/>
      <c r="K2777" s="25"/>
    </row>
    <row r="2778" spans="1:11" s="102" customFormat="1">
      <c r="A2778" s="30"/>
      <c r="B2778" s="98"/>
      <c r="C2778" s="30"/>
      <c r="D2778" s="2"/>
      <c r="E2778" s="3"/>
      <c r="F2778" s="4"/>
      <c r="G2778" s="2"/>
      <c r="H2778" s="167"/>
      <c r="I2778" s="167"/>
      <c r="J2778" s="168"/>
      <c r="K2778" s="25"/>
    </row>
    <row r="2779" spans="1:11" s="102" customFormat="1">
      <c r="A2779" s="30"/>
      <c r="B2779" s="98"/>
      <c r="C2779" s="30"/>
      <c r="D2779" s="2"/>
      <c r="E2779" s="3"/>
      <c r="F2779" s="4"/>
      <c r="G2779" s="2"/>
      <c r="H2779" s="167"/>
      <c r="I2779" s="167"/>
      <c r="J2779" s="168"/>
      <c r="K2779" s="25"/>
    </row>
    <row r="2780" spans="1:11" s="102" customFormat="1">
      <c r="A2780" s="30"/>
      <c r="B2780" s="98"/>
      <c r="C2780" s="30"/>
      <c r="D2780" s="2"/>
      <c r="E2780" s="3"/>
      <c r="F2780" s="4"/>
      <c r="G2780" s="2"/>
      <c r="H2780" s="167"/>
      <c r="I2780" s="167"/>
      <c r="J2780" s="168"/>
      <c r="K2780" s="25"/>
    </row>
    <row r="2781" spans="1:11" s="102" customFormat="1">
      <c r="A2781" s="30"/>
      <c r="B2781" s="98"/>
      <c r="C2781" s="30"/>
      <c r="D2781" s="2"/>
      <c r="E2781" s="3"/>
      <c r="F2781" s="4"/>
      <c r="G2781" s="2"/>
      <c r="H2781" s="167"/>
      <c r="I2781" s="167"/>
      <c r="J2781" s="168"/>
      <c r="K2781" s="25"/>
    </row>
    <row r="2782" spans="1:11" s="102" customFormat="1">
      <c r="A2782" s="30"/>
      <c r="B2782" s="98"/>
      <c r="C2782" s="30"/>
      <c r="D2782" s="2"/>
      <c r="E2782" s="3"/>
      <c r="F2782" s="4"/>
      <c r="G2782" s="2"/>
      <c r="H2782" s="167"/>
      <c r="I2782" s="167"/>
      <c r="J2782" s="168"/>
      <c r="K2782" s="25"/>
    </row>
    <row r="2783" spans="1:11" s="102" customFormat="1">
      <c r="A2783" s="30"/>
      <c r="B2783" s="98"/>
      <c r="C2783" s="30"/>
      <c r="D2783" s="2"/>
      <c r="E2783" s="3"/>
      <c r="F2783" s="4"/>
      <c r="G2783" s="2"/>
      <c r="H2783" s="167"/>
      <c r="I2783" s="167"/>
      <c r="J2783" s="168"/>
      <c r="K2783" s="25"/>
    </row>
    <row r="2784" spans="1:11" s="102" customFormat="1">
      <c r="A2784" s="30"/>
      <c r="B2784" s="98"/>
      <c r="C2784" s="30"/>
      <c r="D2784" s="2"/>
      <c r="E2784" s="3"/>
      <c r="F2784" s="4"/>
      <c r="G2784" s="2"/>
      <c r="H2784" s="167"/>
      <c r="I2784" s="167"/>
      <c r="J2784" s="168"/>
      <c r="K2784" s="25"/>
    </row>
    <row r="2785" spans="1:11" s="102" customFormat="1">
      <c r="A2785" s="30"/>
      <c r="B2785" s="98"/>
      <c r="C2785" s="30"/>
      <c r="D2785" s="2"/>
      <c r="E2785" s="3"/>
      <c r="F2785" s="4"/>
      <c r="G2785" s="2"/>
      <c r="H2785" s="167"/>
      <c r="I2785" s="167"/>
      <c r="J2785" s="168"/>
      <c r="K2785" s="25"/>
    </row>
    <row r="2786" spans="1:11" s="102" customFormat="1">
      <c r="A2786" s="30"/>
      <c r="B2786" s="98"/>
      <c r="C2786" s="30"/>
      <c r="D2786" s="2"/>
      <c r="E2786" s="3"/>
      <c r="F2786" s="4"/>
      <c r="G2786" s="2"/>
      <c r="H2786" s="167"/>
      <c r="I2786" s="167"/>
      <c r="J2786" s="168"/>
      <c r="K2786" s="25"/>
    </row>
    <row r="2787" spans="1:11" s="102" customFormat="1">
      <c r="A2787" s="30"/>
      <c r="B2787" s="98"/>
      <c r="C2787" s="30"/>
      <c r="D2787" s="2"/>
      <c r="E2787" s="3"/>
      <c r="F2787" s="4"/>
      <c r="G2787" s="2"/>
      <c r="H2787" s="167"/>
      <c r="I2787" s="167"/>
      <c r="J2787" s="168"/>
      <c r="K2787" s="25"/>
    </row>
    <row r="2788" spans="1:11" s="102" customFormat="1">
      <c r="A2788" s="30"/>
      <c r="B2788" s="98"/>
      <c r="C2788" s="30"/>
      <c r="D2788" s="2"/>
      <c r="E2788" s="3"/>
      <c r="F2788" s="4"/>
      <c r="G2788" s="2"/>
      <c r="H2788" s="167"/>
      <c r="I2788" s="167"/>
      <c r="J2788" s="168"/>
      <c r="K2788" s="25"/>
    </row>
    <row r="2789" spans="1:11" s="102" customFormat="1">
      <c r="A2789" s="30"/>
      <c r="B2789" s="98"/>
      <c r="C2789" s="30"/>
      <c r="D2789" s="2"/>
      <c r="E2789" s="3"/>
      <c r="F2789" s="4"/>
      <c r="G2789" s="2"/>
      <c r="H2789" s="167"/>
      <c r="I2789" s="167"/>
      <c r="J2789" s="168"/>
      <c r="K2789" s="25"/>
    </row>
    <row r="2790" spans="1:11" s="102" customFormat="1">
      <c r="A2790" s="30"/>
      <c r="B2790" s="98"/>
      <c r="C2790" s="30"/>
      <c r="D2790" s="2"/>
      <c r="E2790" s="3"/>
      <c r="F2790" s="4"/>
      <c r="G2790" s="2"/>
      <c r="H2790" s="167"/>
      <c r="I2790" s="167"/>
      <c r="J2790" s="168"/>
      <c r="K2790" s="25"/>
    </row>
    <row r="2791" spans="1:11" s="102" customFormat="1">
      <c r="A2791" s="30"/>
      <c r="B2791" s="98"/>
      <c r="C2791" s="30"/>
      <c r="D2791" s="2"/>
      <c r="E2791" s="3"/>
      <c r="F2791" s="4"/>
      <c r="G2791" s="2"/>
      <c r="H2791" s="167"/>
      <c r="I2791" s="167"/>
      <c r="J2791" s="168"/>
      <c r="K2791" s="25"/>
    </row>
    <row r="2792" spans="1:11" s="102" customFormat="1">
      <c r="A2792" s="30"/>
      <c r="B2792" s="98"/>
      <c r="C2792" s="30"/>
      <c r="D2792" s="2"/>
      <c r="E2792" s="3"/>
      <c r="F2792" s="4"/>
      <c r="G2792" s="2"/>
      <c r="H2792" s="167"/>
      <c r="I2792" s="167"/>
      <c r="J2792" s="168"/>
      <c r="K2792" s="25"/>
    </row>
    <row r="2793" spans="1:11" s="102" customFormat="1">
      <c r="A2793" s="30"/>
      <c r="B2793" s="98"/>
      <c r="C2793" s="30"/>
      <c r="D2793" s="2"/>
      <c r="E2793" s="3"/>
      <c r="F2793" s="4"/>
      <c r="G2793" s="2"/>
      <c r="H2793" s="167"/>
      <c r="I2793" s="167"/>
      <c r="J2793" s="168"/>
      <c r="K2793" s="25"/>
    </row>
    <row r="2794" spans="1:11" s="102" customFormat="1">
      <c r="A2794" s="30"/>
      <c r="B2794" s="98"/>
      <c r="C2794" s="30"/>
      <c r="D2794" s="2"/>
      <c r="E2794" s="3"/>
      <c r="F2794" s="4"/>
      <c r="G2794" s="2"/>
      <c r="H2794" s="167"/>
      <c r="I2794" s="167"/>
      <c r="J2794" s="168"/>
      <c r="K2794" s="25"/>
    </row>
    <row r="2795" spans="1:11" s="102" customFormat="1">
      <c r="A2795" s="30"/>
      <c r="B2795" s="98"/>
      <c r="C2795" s="30"/>
      <c r="D2795" s="2"/>
      <c r="E2795" s="3"/>
      <c r="F2795" s="4"/>
      <c r="G2795" s="2"/>
      <c r="H2795" s="167"/>
      <c r="I2795" s="167"/>
      <c r="J2795" s="168"/>
      <c r="K2795" s="25"/>
    </row>
    <row r="2796" spans="1:11" s="102" customFormat="1">
      <c r="A2796" s="30"/>
      <c r="B2796" s="98"/>
      <c r="C2796" s="30"/>
      <c r="D2796" s="2"/>
      <c r="E2796" s="3"/>
      <c r="F2796" s="4"/>
      <c r="G2796" s="2"/>
      <c r="H2796" s="167"/>
      <c r="I2796" s="167"/>
      <c r="J2796" s="168"/>
      <c r="K2796" s="25"/>
    </row>
    <row r="2797" spans="1:11" s="102" customFormat="1">
      <c r="A2797" s="30"/>
      <c r="B2797" s="98"/>
      <c r="C2797" s="30"/>
      <c r="D2797" s="2"/>
      <c r="E2797" s="3"/>
      <c r="F2797" s="4"/>
      <c r="G2797" s="2"/>
      <c r="H2797" s="167"/>
      <c r="I2797" s="167"/>
      <c r="J2797" s="168"/>
      <c r="K2797" s="25"/>
    </row>
    <row r="2798" spans="1:11" s="102" customFormat="1">
      <c r="A2798" s="30"/>
      <c r="B2798" s="98"/>
      <c r="C2798" s="30"/>
      <c r="D2798" s="2"/>
      <c r="E2798" s="3"/>
      <c r="F2798" s="4"/>
      <c r="G2798" s="2"/>
      <c r="H2798" s="167"/>
      <c r="I2798" s="167"/>
      <c r="J2798" s="168"/>
      <c r="K2798" s="25"/>
    </row>
    <row r="2799" spans="1:11" s="102" customFormat="1">
      <c r="A2799" s="30"/>
      <c r="B2799" s="98"/>
      <c r="C2799" s="30"/>
      <c r="D2799" s="2"/>
      <c r="E2799" s="3"/>
      <c r="F2799" s="4"/>
      <c r="G2799" s="2"/>
      <c r="H2799" s="167"/>
      <c r="I2799" s="167"/>
      <c r="J2799" s="168"/>
      <c r="K2799" s="25"/>
    </row>
    <row r="2800" spans="1:11" s="102" customFormat="1">
      <c r="A2800" s="30"/>
      <c r="B2800" s="98"/>
      <c r="C2800" s="30"/>
      <c r="D2800" s="2"/>
      <c r="E2800" s="3"/>
      <c r="F2800" s="4"/>
      <c r="G2800" s="2"/>
      <c r="H2800" s="167"/>
      <c r="I2800" s="167"/>
      <c r="J2800" s="168"/>
      <c r="K2800" s="25"/>
    </row>
    <row r="2801" spans="1:11" s="102" customFormat="1">
      <c r="A2801" s="30"/>
      <c r="B2801" s="98"/>
      <c r="C2801" s="30"/>
      <c r="D2801" s="2"/>
      <c r="E2801" s="3"/>
      <c r="F2801" s="4"/>
      <c r="G2801" s="2"/>
      <c r="H2801" s="167"/>
      <c r="I2801" s="167"/>
      <c r="J2801" s="168"/>
      <c r="K2801" s="25"/>
    </row>
    <row r="2802" spans="1:11" s="102" customFormat="1">
      <c r="A2802" s="30"/>
      <c r="B2802" s="98"/>
      <c r="C2802" s="30"/>
      <c r="D2802" s="2"/>
      <c r="E2802" s="3"/>
      <c r="F2802" s="4"/>
      <c r="G2802" s="2"/>
      <c r="H2802" s="167"/>
      <c r="I2802" s="167"/>
      <c r="J2802" s="168"/>
      <c r="K2802" s="25"/>
    </row>
    <row r="2803" spans="1:11" s="102" customFormat="1">
      <c r="A2803" s="30"/>
      <c r="B2803" s="98"/>
      <c r="C2803" s="30"/>
      <c r="D2803" s="2"/>
      <c r="E2803" s="3"/>
      <c r="F2803" s="4"/>
      <c r="G2803" s="2"/>
      <c r="H2803" s="167"/>
      <c r="I2803" s="167"/>
      <c r="J2803" s="168"/>
      <c r="K2803" s="25"/>
    </row>
    <row r="2804" spans="1:11" s="102" customFormat="1">
      <c r="A2804" s="30"/>
      <c r="B2804" s="98"/>
      <c r="C2804" s="30"/>
      <c r="D2804" s="2"/>
      <c r="E2804" s="3"/>
      <c r="F2804" s="4"/>
      <c r="G2804" s="2"/>
      <c r="H2804" s="167"/>
      <c r="I2804" s="167"/>
      <c r="J2804" s="168"/>
      <c r="K2804" s="25"/>
    </row>
    <row r="2805" spans="1:11" s="102" customFormat="1">
      <c r="A2805" s="30"/>
      <c r="B2805" s="98"/>
      <c r="C2805" s="30"/>
      <c r="D2805" s="2"/>
      <c r="E2805" s="3"/>
      <c r="F2805" s="4"/>
      <c r="G2805" s="2"/>
      <c r="H2805" s="167"/>
      <c r="I2805" s="167"/>
      <c r="J2805" s="168"/>
      <c r="K2805" s="25"/>
    </row>
    <row r="2806" spans="1:11" s="102" customFormat="1">
      <c r="A2806" s="30"/>
      <c r="B2806" s="98"/>
      <c r="C2806" s="30"/>
      <c r="D2806" s="2"/>
      <c r="E2806" s="3"/>
      <c r="F2806" s="4"/>
      <c r="G2806" s="2"/>
      <c r="H2806" s="167"/>
      <c r="I2806" s="167"/>
      <c r="J2806" s="168"/>
      <c r="K2806" s="25"/>
    </row>
    <row r="2807" spans="1:11" s="102" customFormat="1">
      <c r="A2807" s="30"/>
      <c r="B2807" s="98"/>
      <c r="C2807" s="30"/>
      <c r="D2807" s="2"/>
      <c r="E2807" s="3"/>
      <c r="F2807" s="4"/>
      <c r="G2807" s="2"/>
      <c r="H2807" s="167"/>
      <c r="I2807" s="167"/>
      <c r="J2807" s="168"/>
      <c r="K2807" s="25"/>
    </row>
    <row r="2808" spans="1:11" s="102" customFormat="1">
      <c r="A2808" s="30"/>
      <c r="B2808" s="98"/>
      <c r="C2808" s="30"/>
      <c r="D2808" s="2"/>
      <c r="E2808" s="3"/>
      <c r="F2808" s="4"/>
      <c r="G2808" s="2"/>
      <c r="H2808" s="167"/>
      <c r="I2808" s="167"/>
      <c r="J2808" s="168"/>
      <c r="K2808" s="25"/>
    </row>
    <row r="2809" spans="1:11" s="102" customFormat="1">
      <c r="A2809" s="30"/>
      <c r="B2809" s="98"/>
      <c r="C2809" s="30"/>
      <c r="D2809" s="2"/>
      <c r="E2809" s="3"/>
      <c r="F2809" s="4"/>
      <c r="G2809" s="2"/>
      <c r="H2809" s="167"/>
      <c r="I2809" s="167"/>
      <c r="J2809" s="168"/>
      <c r="K2809" s="25"/>
    </row>
    <row r="2810" spans="1:11" s="102" customFormat="1">
      <c r="A2810" s="30"/>
      <c r="B2810" s="98"/>
      <c r="C2810" s="30"/>
      <c r="D2810" s="2"/>
      <c r="E2810" s="3"/>
      <c r="F2810" s="4"/>
      <c r="G2810" s="2"/>
      <c r="H2810" s="167"/>
      <c r="I2810" s="167"/>
      <c r="J2810" s="168"/>
      <c r="K2810" s="25"/>
    </row>
    <row r="2811" spans="1:11" s="102" customFormat="1">
      <c r="A2811" s="30"/>
      <c r="B2811" s="98"/>
      <c r="C2811" s="30"/>
      <c r="D2811" s="2"/>
      <c r="E2811" s="3"/>
      <c r="F2811" s="4"/>
      <c r="G2811" s="2"/>
      <c r="H2811" s="167"/>
      <c r="I2811" s="167"/>
      <c r="J2811" s="168"/>
      <c r="K2811" s="25"/>
    </row>
    <row r="2812" spans="1:11" s="102" customFormat="1">
      <c r="A2812" s="30"/>
      <c r="B2812" s="98"/>
      <c r="C2812" s="30"/>
      <c r="D2812" s="2"/>
      <c r="E2812" s="3"/>
      <c r="F2812" s="4"/>
      <c r="G2812" s="2"/>
      <c r="H2812" s="167"/>
      <c r="I2812" s="167"/>
      <c r="J2812" s="168"/>
      <c r="K2812" s="25"/>
    </row>
    <row r="2813" spans="1:11" s="102" customFormat="1">
      <c r="A2813" s="30"/>
      <c r="B2813" s="98"/>
      <c r="C2813" s="30"/>
      <c r="D2813" s="2"/>
      <c r="E2813" s="3"/>
      <c r="F2813" s="4"/>
      <c r="G2813" s="2"/>
      <c r="H2813" s="167"/>
      <c r="I2813" s="167"/>
      <c r="J2813" s="168"/>
      <c r="K2813" s="25"/>
    </row>
    <row r="2814" spans="1:11" s="102" customFormat="1">
      <c r="A2814" s="30"/>
      <c r="B2814" s="98"/>
      <c r="C2814" s="30"/>
      <c r="D2814" s="2"/>
      <c r="E2814" s="3"/>
      <c r="F2814" s="4"/>
      <c r="G2814" s="2"/>
      <c r="H2814" s="167"/>
      <c r="I2814" s="167"/>
      <c r="J2814" s="168"/>
      <c r="K2814" s="25"/>
    </row>
    <row r="2815" spans="1:11" s="102" customFormat="1">
      <c r="A2815" s="30"/>
      <c r="B2815" s="98"/>
      <c r="C2815" s="30"/>
      <c r="D2815" s="2"/>
      <c r="E2815" s="3"/>
      <c r="F2815" s="4"/>
      <c r="G2815" s="2"/>
      <c r="H2815" s="167"/>
      <c r="I2815" s="167"/>
      <c r="J2815" s="168"/>
      <c r="K2815" s="25"/>
    </row>
    <row r="2816" spans="1:11" s="102" customFormat="1">
      <c r="A2816" s="30"/>
      <c r="B2816" s="98"/>
      <c r="C2816" s="30"/>
      <c r="D2816" s="2"/>
      <c r="E2816" s="3"/>
      <c r="F2816" s="4"/>
      <c r="G2816" s="2"/>
      <c r="H2816" s="167"/>
      <c r="I2816" s="167"/>
      <c r="J2816" s="168"/>
      <c r="K2816" s="25"/>
    </row>
    <row r="2817" spans="1:11" s="102" customFormat="1">
      <c r="A2817" s="30"/>
      <c r="B2817" s="98"/>
      <c r="C2817" s="30"/>
      <c r="D2817" s="2"/>
      <c r="E2817" s="3"/>
      <c r="F2817" s="4"/>
      <c r="G2817" s="2"/>
      <c r="H2817" s="167"/>
      <c r="I2817" s="167"/>
      <c r="J2817" s="168"/>
      <c r="K2817" s="25"/>
    </row>
    <row r="2818" spans="1:11" s="102" customFormat="1">
      <c r="A2818" s="30"/>
      <c r="B2818" s="98"/>
      <c r="C2818" s="30"/>
      <c r="D2818" s="2"/>
      <c r="E2818" s="3"/>
      <c r="F2818" s="4"/>
      <c r="G2818" s="2"/>
      <c r="H2818" s="167"/>
      <c r="I2818" s="167"/>
      <c r="J2818" s="168"/>
      <c r="K2818" s="25"/>
    </row>
    <row r="2819" spans="1:11" s="102" customFormat="1">
      <c r="A2819" s="30"/>
      <c r="B2819" s="98"/>
      <c r="C2819" s="30"/>
      <c r="D2819" s="2"/>
      <c r="E2819" s="3"/>
      <c r="F2819" s="4"/>
      <c r="G2819" s="2"/>
      <c r="H2819" s="167"/>
      <c r="I2819" s="167"/>
      <c r="J2819" s="168"/>
      <c r="K2819" s="25"/>
    </row>
    <row r="2820" spans="1:11" s="102" customFormat="1">
      <c r="A2820" s="30"/>
      <c r="B2820" s="98"/>
      <c r="C2820" s="30"/>
      <c r="D2820" s="2"/>
      <c r="E2820" s="3"/>
      <c r="F2820" s="4"/>
      <c r="G2820" s="2"/>
      <c r="H2820" s="167"/>
      <c r="I2820" s="167"/>
      <c r="J2820" s="168"/>
      <c r="K2820" s="25"/>
    </row>
    <row r="2821" spans="1:11" s="102" customFormat="1">
      <c r="A2821" s="30"/>
      <c r="B2821" s="98"/>
      <c r="C2821" s="30"/>
      <c r="D2821" s="2"/>
      <c r="E2821" s="3"/>
      <c r="F2821" s="4"/>
      <c r="G2821" s="2"/>
      <c r="H2821" s="167"/>
      <c r="I2821" s="167"/>
      <c r="J2821" s="168"/>
      <c r="K2821" s="25"/>
    </row>
    <row r="2822" spans="1:11" s="102" customFormat="1">
      <c r="A2822" s="30"/>
      <c r="B2822" s="98"/>
      <c r="C2822" s="30"/>
      <c r="D2822" s="2"/>
      <c r="E2822" s="3"/>
      <c r="F2822" s="4"/>
      <c r="G2822" s="2"/>
      <c r="H2822" s="167"/>
      <c r="I2822" s="167"/>
      <c r="J2822" s="168"/>
      <c r="K2822" s="25"/>
    </row>
    <row r="2823" spans="1:11" s="102" customFormat="1">
      <c r="A2823" s="30"/>
      <c r="B2823" s="98"/>
      <c r="C2823" s="30"/>
      <c r="D2823" s="2"/>
      <c r="E2823" s="3"/>
      <c r="F2823" s="4"/>
      <c r="G2823" s="2"/>
      <c r="H2823" s="167"/>
      <c r="I2823" s="167"/>
      <c r="J2823" s="168"/>
      <c r="K2823" s="25"/>
    </row>
    <row r="2824" spans="1:11" s="102" customFormat="1">
      <c r="A2824" s="30"/>
      <c r="B2824" s="98"/>
      <c r="C2824" s="30"/>
      <c r="D2824" s="2"/>
      <c r="E2824" s="3"/>
      <c r="F2824" s="4"/>
      <c r="G2824" s="2"/>
      <c r="H2824" s="167"/>
      <c r="I2824" s="167"/>
      <c r="J2824" s="168"/>
      <c r="K2824" s="25"/>
    </row>
    <row r="2825" spans="1:11" s="102" customFormat="1">
      <c r="A2825" s="30"/>
      <c r="B2825" s="98"/>
      <c r="C2825" s="30"/>
      <c r="D2825" s="2"/>
      <c r="E2825" s="3"/>
      <c r="F2825" s="4"/>
      <c r="G2825" s="2"/>
      <c r="H2825" s="167"/>
      <c r="I2825" s="167"/>
      <c r="J2825" s="168"/>
      <c r="K2825" s="25"/>
    </row>
    <row r="2826" spans="1:11" s="102" customFormat="1">
      <c r="A2826" s="30"/>
      <c r="B2826" s="98"/>
      <c r="C2826" s="30"/>
      <c r="D2826" s="2"/>
      <c r="E2826" s="3"/>
      <c r="F2826" s="4"/>
      <c r="G2826" s="2"/>
      <c r="H2826" s="167"/>
      <c r="I2826" s="167"/>
      <c r="J2826" s="168"/>
      <c r="K2826" s="25"/>
    </row>
    <row r="2827" spans="1:11" s="102" customFormat="1">
      <c r="A2827" s="30"/>
      <c r="B2827" s="98"/>
      <c r="C2827" s="30"/>
      <c r="D2827" s="2"/>
      <c r="E2827" s="3"/>
      <c r="F2827" s="4"/>
      <c r="G2827" s="2"/>
      <c r="H2827" s="167"/>
      <c r="I2827" s="167"/>
      <c r="J2827" s="168"/>
      <c r="K2827" s="25"/>
    </row>
    <row r="2828" spans="1:11" s="102" customFormat="1">
      <c r="A2828" s="30"/>
      <c r="B2828" s="98"/>
      <c r="C2828" s="30"/>
      <c r="D2828" s="2"/>
      <c r="E2828" s="3"/>
      <c r="F2828" s="4"/>
      <c r="G2828" s="2"/>
      <c r="H2828" s="167"/>
      <c r="I2828" s="167"/>
      <c r="J2828" s="168"/>
      <c r="K2828" s="25"/>
    </row>
    <row r="2829" spans="1:11" s="102" customFormat="1">
      <c r="A2829" s="30"/>
      <c r="B2829" s="98"/>
      <c r="C2829" s="30"/>
      <c r="D2829" s="2"/>
      <c r="E2829" s="3"/>
      <c r="F2829" s="4"/>
      <c r="G2829" s="2"/>
      <c r="H2829" s="167"/>
      <c r="I2829" s="167"/>
      <c r="J2829" s="168"/>
      <c r="K2829" s="25"/>
    </row>
    <row r="2830" spans="1:11" s="102" customFormat="1">
      <c r="A2830" s="30"/>
      <c r="B2830" s="98"/>
      <c r="C2830" s="30"/>
      <c r="D2830" s="2"/>
      <c r="E2830" s="3"/>
      <c r="F2830" s="4"/>
      <c r="G2830" s="2"/>
      <c r="H2830" s="167"/>
      <c r="I2830" s="167"/>
      <c r="J2830" s="168"/>
      <c r="K2830" s="25"/>
    </row>
    <row r="2831" spans="1:11" s="102" customFormat="1">
      <c r="A2831" s="30"/>
      <c r="B2831" s="98"/>
      <c r="C2831" s="30"/>
      <c r="D2831" s="2"/>
      <c r="E2831" s="3"/>
      <c r="F2831" s="4"/>
      <c r="G2831" s="2"/>
      <c r="H2831" s="167"/>
      <c r="I2831" s="167"/>
      <c r="J2831" s="168"/>
      <c r="K2831" s="25"/>
    </row>
    <row r="2832" spans="1:11" s="102" customFormat="1">
      <c r="A2832" s="30"/>
      <c r="B2832" s="98"/>
      <c r="C2832" s="30"/>
      <c r="D2832" s="2"/>
      <c r="E2832" s="3"/>
      <c r="F2832" s="4"/>
      <c r="G2832" s="2"/>
      <c r="H2832" s="167"/>
      <c r="I2832" s="167"/>
      <c r="J2832" s="168"/>
      <c r="K2832" s="25"/>
    </row>
    <row r="2833" spans="1:11" s="102" customFormat="1">
      <c r="A2833" s="30"/>
      <c r="B2833" s="98"/>
      <c r="C2833" s="30"/>
      <c r="D2833" s="2"/>
      <c r="E2833" s="3"/>
      <c r="F2833" s="4"/>
      <c r="G2833" s="2"/>
      <c r="H2833" s="167"/>
      <c r="I2833" s="167"/>
      <c r="J2833" s="168"/>
      <c r="K2833" s="25"/>
    </row>
    <row r="2834" spans="1:11" s="102" customFormat="1">
      <c r="A2834" s="30"/>
      <c r="B2834" s="98"/>
      <c r="C2834" s="30"/>
      <c r="D2834" s="2"/>
      <c r="E2834" s="3"/>
      <c r="F2834" s="4"/>
      <c r="G2834" s="2"/>
      <c r="H2834" s="167"/>
      <c r="I2834" s="167"/>
      <c r="J2834" s="168"/>
      <c r="K2834" s="25"/>
    </row>
    <row r="2835" spans="1:11" s="102" customFormat="1">
      <c r="A2835" s="30"/>
      <c r="B2835" s="98"/>
      <c r="C2835" s="30"/>
      <c r="D2835" s="2"/>
      <c r="E2835" s="3"/>
      <c r="F2835" s="4"/>
      <c r="G2835" s="2"/>
      <c r="H2835" s="167"/>
      <c r="I2835" s="167"/>
      <c r="J2835" s="168"/>
      <c r="K2835" s="25"/>
    </row>
    <row r="2836" spans="1:11" s="102" customFormat="1">
      <c r="A2836" s="30"/>
      <c r="B2836" s="98"/>
      <c r="C2836" s="30"/>
      <c r="D2836" s="2"/>
      <c r="E2836" s="3"/>
      <c r="F2836" s="4"/>
      <c r="G2836" s="2"/>
      <c r="H2836" s="167"/>
      <c r="I2836" s="167"/>
      <c r="J2836" s="168"/>
      <c r="K2836" s="25"/>
    </row>
    <row r="2837" spans="1:11" s="102" customFormat="1">
      <c r="A2837" s="30"/>
      <c r="B2837" s="98"/>
      <c r="C2837" s="30"/>
      <c r="D2837" s="2"/>
      <c r="E2837" s="3"/>
      <c r="F2837" s="4"/>
      <c r="G2837" s="2"/>
      <c r="H2837" s="167"/>
      <c r="I2837" s="167"/>
      <c r="J2837" s="168"/>
      <c r="K2837" s="25"/>
    </row>
    <row r="2838" spans="1:11" s="102" customFormat="1">
      <c r="A2838" s="30"/>
      <c r="B2838" s="98"/>
      <c r="C2838" s="30"/>
      <c r="D2838" s="2"/>
      <c r="E2838" s="3"/>
      <c r="F2838" s="4"/>
      <c r="G2838" s="2"/>
      <c r="H2838" s="167"/>
      <c r="I2838" s="167"/>
      <c r="J2838" s="168"/>
      <c r="K2838" s="25"/>
    </row>
    <row r="2839" spans="1:11" s="102" customFormat="1">
      <c r="A2839" s="30"/>
      <c r="B2839" s="98"/>
      <c r="C2839" s="30"/>
      <c r="D2839" s="2"/>
      <c r="E2839" s="3"/>
      <c r="F2839" s="4"/>
      <c r="G2839" s="2"/>
      <c r="H2839" s="167"/>
      <c r="I2839" s="167"/>
      <c r="J2839" s="168"/>
      <c r="K2839" s="25"/>
    </row>
    <row r="2840" spans="1:11" s="102" customFormat="1">
      <c r="A2840" s="30"/>
      <c r="B2840" s="98"/>
      <c r="C2840" s="30"/>
      <c r="D2840" s="2"/>
      <c r="E2840" s="3"/>
      <c r="F2840" s="4"/>
      <c r="G2840" s="2"/>
      <c r="H2840" s="167"/>
      <c r="I2840" s="167"/>
      <c r="J2840" s="168"/>
      <c r="K2840" s="25"/>
    </row>
    <row r="2841" spans="1:11" s="102" customFormat="1">
      <c r="A2841" s="30"/>
      <c r="B2841" s="98"/>
      <c r="C2841" s="30"/>
      <c r="D2841" s="2"/>
      <c r="E2841" s="3"/>
      <c r="F2841" s="4"/>
      <c r="G2841" s="2"/>
      <c r="H2841" s="167"/>
      <c r="I2841" s="167"/>
      <c r="J2841" s="168"/>
      <c r="K2841" s="25"/>
    </row>
    <row r="2842" spans="1:11" s="102" customFormat="1">
      <c r="A2842" s="30"/>
      <c r="B2842" s="98"/>
      <c r="C2842" s="30"/>
      <c r="D2842" s="2"/>
      <c r="E2842" s="3"/>
      <c r="F2842" s="4"/>
      <c r="G2842" s="2"/>
      <c r="H2842" s="167"/>
      <c r="I2842" s="167"/>
      <c r="J2842" s="168"/>
      <c r="K2842" s="25"/>
    </row>
    <row r="2843" spans="1:11" s="102" customFormat="1">
      <c r="A2843" s="30"/>
      <c r="B2843" s="98"/>
      <c r="C2843" s="30"/>
      <c r="D2843" s="2"/>
      <c r="E2843" s="3"/>
      <c r="F2843" s="4"/>
      <c r="G2843" s="2"/>
      <c r="H2843" s="167"/>
      <c r="I2843" s="167"/>
      <c r="J2843" s="168"/>
      <c r="K2843" s="25"/>
    </row>
    <row r="2844" spans="1:11" s="102" customFormat="1">
      <c r="A2844" s="30"/>
      <c r="B2844" s="98"/>
      <c r="C2844" s="30"/>
      <c r="D2844" s="2"/>
      <c r="E2844" s="3"/>
      <c r="F2844" s="4"/>
      <c r="G2844" s="2"/>
      <c r="H2844" s="167"/>
      <c r="I2844" s="167"/>
      <c r="J2844" s="168"/>
      <c r="K2844" s="25"/>
    </row>
    <row r="2845" spans="1:11" s="102" customFormat="1">
      <c r="A2845" s="30"/>
      <c r="B2845" s="98"/>
      <c r="C2845" s="30"/>
      <c r="D2845" s="2"/>
      <c r="E2845" s="3"/>
      <c r="F2845" s="4"/>
      <c r="G2845" s="2"/>
      <c r="H2845" s="167"/>
      <c r="I2845" s="167"/>
      <c r="J2845" s="168"/>
      <c r="K2845" s="25"/>
    </row>
    <row r="2846" spans="1:11" s="102" customFormat="1">
      <c r="A2846" s="30"/>
      <c r="B2846" s="98"/>
      <c r="C2846" s="30"/>
      <c r="D2846" s="2"/>
      <c r="E2846" s="3"/>
      <c r="F2846" s="4"/>
      <c r="G2846" s="2"/>
      <c r="H2846" s="167"/>
      <c r="I2846" s="167"/>
      <c r="J2846" s="168"/>
      <c r="K2846" s="25"/>
    </row>
    <row r="2847" spans="1:11" s="102" customFormat="1">
      <c r="A2847" s="30"/>
      <c r="B2847" s="98"/>
      <c r="C2847" s="30"/>
      <c r="D2847" s="2"/>
      <c r="E2847" s="3"/>
      <c r="F2847" s="4"/>
      <c r="G2847" s="2"/>
      <c r="H2847" s="167"/>
      <c r="I2847" s="167"/>
      <c r="J2847" s="168"/>
      <c r="K2847" s="25"/>
    </row>
    <row r="2848" spans="1:11" s="102" customFormat="1">
      <c r="A2848" s="30"/>
      <c r="B2848" s="98"/>
      <c r="C2848" s="30"/>
      <c r="D2848" s="2"/>
      <c r="E2848" s="3"/>
      <c r="F2848" s="4"/>
      <c r="G2848" s="2"/>
      <c r="H2848" s="167"/>
      <c r="I2848" s="167"/>
      <c r="J2848" s="168"/>
      <c r="K2848" s="25"/>
    </row>
    <row r="2849" spans="1:11" s="102" customFormat="1">
      <c r="A2849" s="30"/>
      <c r="B2849" s="98"/>
      <c r="C2849" s="30"/>
      <c r="D2849" s="2"/>
      <c r="E2849" s="3"/>
      <c r="F2849" s="4"/>
      <c r="G2849" s="2"/>
      <c r="H2849" s="167"/>
      <c r="I2849" s="167"/>
      <c r="J2849" s="168"/>
      <c r="K2849" s="25"/>
    </row>
    <row r="2850" spans="1:11" s="102" customFormat="1">
      <c r="A2850" s="30"/>
      <c r="B2850" s="98"/>
      <c r="C2850" s="30"/>
      <c r="D2850" s="2"/>
      <c r="E2850" s="3"/>
      <c r="F2850" s="4"/>
      <c r="G2850" s="2"/>
      <c r="H2850" s="167"/>
      <c r="I2850" s="167"/>
      <c r="J2850" s="168"/>
      <c r="K2850" s="25"/>
    </row>
    <row r="2851" spans="1:11" s="102" customFormat="1">
      <c r="A2851" s="30"/>
      <c r="B2851" s="98"/>
      <c r="C2851" s="30"/>
      <c r="D2851" s="2"/>
      <c r="E2851" s="3"/>
      <c r="F2851" s="4"/>
      <c r="G2851" s="2"/>
      <c r="H2851" s="167"/>
      <c r="I2851" s="167"/>
      <c r="J2851" s="168"/>
      <c r="K2851" s="25"/>
    </row>
    <row r="2852" spans="1:11" s="102" customFormat="1">
      <c r="A2852" s="30"/>
      <c r="B2852" s="98"/>
      <c r="C2852" s="30"/>
      <c r="D2852" s="2"/>
      <c r="E2852" s="3"/>
      <c r="F2852" s="4"/>
      <c r="G2852" s="2"/>
      <c r="H2852" s="167"/>
      <c r="I2852" s="167"/>
      <c r="J2852" s="168"/>
      <c r="K2852" s="25"/>
    </row>
    <row r="2853" spans="1:11" s="102" customFormat="1">
      <c r="A2853" s="30"/>
      <c r="B2853" s="98"/>
      <c r="C2853" s="30"/>
      <c r="D2853" s="2"/>
      <c r="E2853" s="3"/>
      <c r="F2853" s="4"/>
      <c r="G2853" s="2"/>
      <c r="H2853" s="167"/>
      <c r="I2853" s="167"/>
      <c r="J2853" s="168"/>
      <c r="K2853" s="25"/>
    </row>
    <row r="2854" spans="1:11" s="102" customFormat="1">
      <c r="A2854" s="30"/>
      <c r="B2854" s="98"/>
      <c r="C2854" s="30"/>
      <c r="D2854" s="2"/>
      <c r="E2854" s="3"/>
      <c r="F2854" s="4"/>
      <c r="G2854" s="2"/>
      <c r="H2854" s="167"/>
      <c r="I2854" s="167"/>
      <c r="J2854" s="168"/>
      <c r="K2854" s="25"/>
    </row>
    <row r="2855" spans="1:11" s="102" customFormat="1">
      <c r="A2855" s="30"/>
      <c r="B2855" s="98"/>
      <c r="C2855" s="30"/>
      <c r="D2855" s="2"/>
      <c r="E2855" s="3"/>
      <c r="F2855" s="4"/>
      <c r="G2855" s="2"/>
      <c r="H2855" s="167"/>
      <c r="I2855" s="167"/>
      <c r="J2855" s="168"/>
      <c r="K2855" s="25"/>
    </row>
    <row r="2856" spans="1:11" s="102" customFormat="1">
      <c r="A2856" s="30"/>
      <c r="B2856" s="98"/>
      <c r="C2856" s="30"/>
      <c r="D2856" s="2"/>
      <c r="E2856" s="3"/>
      <c r="F2856" s="4"/>
      <c r="G2856" s="2"/>
      <c r="H2856" s="167"/>
      <c r="I2856" s="167"/>
      <c r="J2856" s="168"/>
      <c r="K2856" s="25"/>
    </row>
    <row r="2857" spans="1:11" s="102" customFormat="1">
      <c r="A2857" s="30"/>
      <c r="B2857" s="98"/>
      <c r="C2857" s="30"/>
      <c r="D2857" s="2"/>
      <c r="E2857" s="3"/>
      <c r="F2857" s="4"/>
      <c r="G2857" s="2"/>
      <c r="H2857" s="167"/>
      <c r="I2857" s="167"/>
      <c r="J2857" s="168"/>
      <c r="K2857" s="25"/>
    </row>
    <row r="2858" spans="1:11" s="102" customFormat="1">
      <c r="A2858" s="30"/>
      <c r="B2858" s="98"/>
      <c r="C2858" s="30"/>
      <c r="D2858" s="2"/>
      <c r="E2858" s="3"/>
      <c r="F2858" s="4"/>
      <c r="G2858" s="2"/>
      <c r="H2858" s="167"/>
      <c r="I2858" s="167"/>
      <c r="J2858" s="168"/>
      <c r="K2858" s="25"/>
    </row>
    <row r="2859" spans="1:11" s="102" customFormat="1">
      <c r="A2859" s="30"/>
      <c r="B2859" s="98"/>
      <c r="C2859" s="30"/>
      <c r="D2859" s="2"/>
      <c r="E2859" s="3"/>
      <c r="F2859" s="4"/>
      <c r="G2859" s="2"/>
      <c r="H2859" s="167"/>
      <c r="I2859" s="167"/>
      <c r="J2859" s="168"/>
      <c r="K2859" s="25"/>
    </row>
    <row r="2860" spans="1:11" s="102" customFormat="1">
      <c r="A2860" s="30"/>
      <c r="B2860" s="98"/>
      <c r="C2860" s="30"/>
      <c r="D2860" s="2"/>
      <c r="E2860" s="3"/>
      <c r="F2860" s="4"/>
      <c r="G2860" s="2"/>
      <c r="H2860" s="167"/>
      <c r="I2860" s="167"/>
      <c r="J2860" s="168"/>
      <c r="K2860" s="25"/>
    </row>
    <row r="2861" spans="1:11" s="102" customFormat="1">
      <c r="A2861" s="30"/>
      <c r="B2861" s="98"/>
      <c r="C2861" s="30"/>
      <c r="D2861" s="2"/>
      <c r="E2861" s="3"/>
      <c r="F2861" s="4"/>
      <c r="G2861" s="2"/>
      <c r="H2861" s="167"/>
      <c r="I2861" s="167"/>
      <c r="J2861" s="168"/>
      <c r="K2861" s="25"/>
    </row>
    <row r="2862" spans="1:11" s="102" customFormat="1">
      <c r="A2862" s="30"/>
      <c r="B2862" s="98"/>
      <c r="C2862" s="30"/>
      <c r="D2862" s="2"/>
      <c r="E2862" s="3"/>
      <c r="F2862" s="4"/>
      <c r="G2862" s="2"/>
      <c r="H2862" s="167"/>
      <c r="I2862" s="167"/>
      <c r="J2862" s="168"/>
      <c r="K2862" s="25"/>
    </row>
    <row r="2863" spans="1:11" s="102" customFormat="1">
      <c r="A2863" s="30"/>
      <c r="B2863" s="98"/>
      <c r="C2863" s="30"/>
      <c r="D2863" s="2"/>
      <c r="E2863" s="3"/>
      <c r="F2863" s="4"/>
      <c r="G2863" s="2"/>
      <c r="H2863" s="167"/>
      <c r="I2863" s="167"/>
      <c r="J2863" s="168"/>
      <c r="K2863" s="25"/>
    </row>
    <row r="2864" spans="1:11" s="102" customFormat="1">
      <c r="A2864" s="30"/>
      <c r="B2864" s="98"/>
      <c r="C2864" s="30"/>
      <c r="D2864" s="2"/>
      <c r="E2864" s="3"/>
      <c r="F2864" s="4"/>
      <c r="G2864" s="2"/>
      <c r="H2864" s="167"/>
      <c r="I2864" s="167"/>
      <c r="J2864" s="168"/>
      <c r="K2864" s="25"/>
    </row>
    <row r="2865" spans="1:11" s="102" customFormat="1">
      <c r="A2865" s="30"/>
      <c r="B2865" s="98"/>
      <c r="C2865" s="30"/>
      <c r="D2865" s="2"/>
      <c r="E2865" s="3"/>
      <c r="F2865" s="4"/>
      <c r="G2865" s="2"/>
      <c r="H2865" s="167"/>
      <c r="I2865" s="167"/>
      <c r="J2865" s="168"/>
      <c r="K2865" s="25"/>
    </row>
    <row r="2866" spans="1:11" s="102" customFormat="1">
      <c r="A2866" s="30"/>
      <c r="B2866" s="98"/>
      <c r="C2866" s="30"/>
      <c r="D2866" s="2"/>
      <c r="E2866" s="3"/>
      <c r="F2866" s="4"/>
      <c r="G2866" s="2"/>
      <c r="H2866" s="167"/>
      <c r="I2866" s="167"/>
      <c r="J2866" s="168"/>
      <c r="K2866" s="25"/>
    </row>
    <row r="2867" spans="1:11" s="102" customFormat="1">
      <c r="A2867" s="30"/>
      <c r="B2867" s="98"/>
      <c r="C2867" s="30"/>
      <c r="D2867" s="2"/>
      <c r="E2867" s="3"/>
      <c r="F2867" s="4"/>
      <c r="G2867" s="2"/>
      <c r="H2867" s="167"/>
      <c r="I2867" s="167"/>
      <c r="J2867" s="168"/>
      <c r="K2867" s="25"/>
    </row>
    <row r="2868" spans="1:11" s="102" customFormat="1">
      <c r="A2868" s="30"/>
      <c r="B2868" s="98"/>
      <c r="C2868" s="30"/>
      <c r="D2868" s="2"/>
      <c r="E2868" s="3"/>
      <c r="F2868" s="4"/>
      <c r="G2868" s="2"/>
      <c r="H2868" s="167"/>
      <c r="I2868" s="167"/>
      <c r="J2868" s="168"/>
      <c r="K2868" s="25"/>
    </row>
    <row r="2869" spans="1:11" s="102" customFormat="1">
      <c r="A2869" s="30"/>
      <c r="B2869" s="98"/>
      <c r="C2869" s="30"/>
      <c r="D2869" s="2"/>
      <c r="E2869" s="3"/>
      <c r="F2869" s="4"/>
      <c r="G2869" s="2"/>
      <c r="H2869" s="167"/>
      <c r="I2869" s="167"/>
      <c r="J2869" s="168"/>
      <c r="K2869" s="25"/>
    </row>
    <row r="2870" spans="1:11" s="102" customFormat="1">
      <c r="A2870" s="30"/>
      <c r="B2870" s="98"/>
      <c r="C2870" s="30"/>
      <c r="D2870" s="2"/>
      <c r="E2870" s="3"/>
      <c r="F2870" s="4"/>
      <c r="G2870" s="2"/>
      <c r="H2870" s="167"/>
      <c r="I2870" s="167"/>
      <c r="J2870" s="168"/>
      <c r="K2870" s="25"/>
    </row>
    <row r="2871" spans="1:11" s="102" customFormat="1">
      <c r="A2871" s="30"/>
      <c r="B2871" s="98"/>
      <c r="C2871" s="30"/>
      <c r="D2871" s="2"/>
      <c r="E2871" s="3"/>
      <c r="F2871" s="4"/>
      <c r="G2871" s="2"/>
      <c r="H2871" s="167"/>
      <c r="I2871" s="167"/>
      <c r="J2871" s="168"/>
      <c r="K2871" s="25"/>
    </row>
    <row r="2872" spans="1:11" s="102" customFormat="1">
      <c r="A2872" s="30"/>
      <c r="B2872" s="98"/>
      <c r="C2872" s="30"/>
      <c r="D2872" s="2"/>
      <c r="E2872" s="3"/>
      <c r="F2872" s="4"/>
      <c r="G2872" s="2"/>
      <c r="H2872" s="167"/>
      <c r="I2872" s="167"/>
      <c r="J2872" s="168"/>
      <c r="K2872" s="25"/>
    </row>
    <row r="2873" spans="1:11" s="102" customFormat="1">
      <c r="A2873" s="30"/>
      <c r="B2873" s="98"/>
      <c r="C2873" s="30"/>
      <c r="D2873" s="2"/>
      <c r="E2873" s="3"/>
      <c r="F2873" s="4"/>
      <c r="G2873" s="2"/>
      <c r="H2873" s="167"/>
      <c r="I2873" s="167"/>
      <c r="J2873" s="168"/>
      <c r="K2873" s="25"/>
    </row>
    <row r="2874" spans="1:11" s="102" customFormat="1">
      <c r="A2874" s="30"/>
      <c r="B2874" s="98"/>
      <c r="C2874" s="30"/>
      <c r="D2874" s="2"/>
      <c r="E2874" s="3"/>
      <c r="F2874" s="4"/>
      <c r="G2874" s="2"/>
      <c r="H2874" s="167"/>
      <c r="I2874" s="167"/>
      <c r="J2874" s="168"/>
      <c r="K2874" s="25"/>
    </row>
    <row r="2875" spans="1:11" s="102" customFormat="1">
      <c r="A2875" s="30"/>
      <c r="B2875" s="98"/>
      <c r="C2875" s="30"/>
      <c r="D2875" s="2"/>
      <c r="E2875" s="3"/>
      <c r="F2875" s="4"/>
      <c r="G2875" s="2"/>
      <c r="H2875" s="167"/>
      <c r="I2875" s="167"/>
      <c r="J2875" s="168"/>
      <c r="K2875" s="25"/>
    </row>
    <row r="2876" spans="1:11" s="102" customFormat="1">
      <c r="A2876" s="30"/>
      <c r="B2876" s="98"/>
      <c r="C2876" s="30"/>
      <c r="D2876" s="2"/>
      <c r="E2876" s="3"/>
      <c r="F2876" s="4"/>
      <c r="G2876" s="2"/>
      <c r="H2876" s="167"/>
      <c r="I2876" s="167"/>
      <c r="J2876" s="168"/>
      <c r="K2876" s="25"/>
    </row>
    <row r="2877" spans="1:11" s="102" customFormat="1">
      <c r="A2877" s="30"/>
      <c r="B2877" s="98"/>
      <c r="C2877" s="30"/>
      <c r="D2877" s="2"/>
      <c r="E2877" s="3"/>
      <c r="F2877" s="4"/>
      <c r="G2877" s="2"/>
      <c r="H2877" s="167"/>
      <c r="I2877" s="167"/>
      <c r="J2877" s="168"/>
      <c r="K2877" s="25"/>
    </row>
    <row r="2878" spans="1:11" s="102" customFormat="1">
      <c r="A2878" s="30"/>
      <c r="B2878" s="98"/>
      <c r="C2878" s="30"/>
      <c r="D2878" s="2"/>
      <c r="E2878" s="3"/>
      <c r="F2878" s="4"/>
      <c r="G2878" s="2"/>
      <c r="H2878" s="167"/>
      <c r="I2878" s="167"/>
      <c r="J2878" s="168"/>
      <c r="K2878" s="25"/>
    </row>
    <row r="2879" spans="1:11" s="102" customFormat="1">
      <c r="A2879" s="30"/>
      <c r="B2879" s="98"/>
      <c r="C2879" s="30"/>
      <c r="D2879" s="2"/>
      <c r="E2879" s="3"/>
      <c r="F2879" s="4"/>
      <c r="G2879" s="2"/>
      <c r="H2879" s="167"/>
      <c r="I2879" s="167"/>
      <c r="J2879" s="168"/>
      <c r="K2879" s="25"/>
    </row>
    <row r="2880" spans="1:11" s="102" customFormat="1">
      <c r="A2880" s="30"/>
      <c r="B2880" s="98"/>
      <c r="C2880" s="30"/>
      <c r="D2880" s="2"/>
      <c r="E2880" s="3"/>
      <c r="F2880" s="4"/>
      <c r="G2880" s="2"/>
      <c r="H2880" s="167"/>
      <c r="I2880" s="167"/>
      <c r="J2880" s="168"/>
      <c r="K2880" s="25"/>
    </row>
    <row r="2881" spans="1:11" s="102" customFormat="1">
      <c r="A2881" s="30"/>
      <c r="B2881" s="98"/>
      <c r="C2881" s="30"/>
      <c r="D2881" s="2"/>
      <c r="E2881" s="3"/>
      <c r="F2881" s="4"/>
      <c r="G2881" s="2"/>
      <c r="H2881" s="167"/>
      <c r="I2881" s="167"/>
      <c r="J2881" s="168"/>
      <c r="K2881" s="25"/>
    </row>
    <row r="2882" spans="1:11" s="102" customFormat="1">
      <c r="A2882" s="30"/>
      <c r="B2882" s="98"/>
      <c r="C2882" s="30"/>
      <c r="D2882" s="2"/>
      <c r="E2882" s="3"/>
      <c r="F2882" s="4"/>
      <c r="G2882" s="2"/>
      <c r="H2882" s="167"/>
      <c r="I2882" s="167"/>
      <c r="J2882" s="168"/>
      <c r="K2882" s="25"/>
    </row>
    <row r="2883" spans="1:11" s="102" customFormat="1">
      <c r="A2883" s="30"/>
      <c r="B2883" s="98"/>
      <c r="C2883" s="30"/>
      <c r="D2883" s="2"/>
      <c r="E2883" s="3"/>
      <c r="F2883" s="4"/>
      <c r="G2883" s="2"/>
      <c r="H2883" s="167"/>
      <c r="I2883" s="167"/>
      <c r="J2883" s="168"/>
      <c r="K2883" s="25"/>
    </row>
    <row r="2884" spans="1:11" s="102" customFormat="1">
      <c r="A2884" s="30"/>
      <c r="B2884" s="98"/>
      <c r="C2884" s="30"/>
      <c r="D2884" s="2"/>
      <c r="E2884" s="3"/>
      <c r="F2884" s="4"/>
      <c r="G2884" s="2"/>
      <c r="H2884" s="167"/>
      <c r="I2884" s="167"/>
      <c r="J2884" s="168"/>
      <c r="K2884" s="25"/>
    </row>
    <row r="2885" spans="1:11" s="102" customFormat="1">
      <c r="A2885" s="30"/>
      <c r="B2885" s="98"/>
      <c r="C2885" s="30"/>
      <c r="D2885" s="2"/>
      <c r="E2885" s="3"/>
      <c r="F2885" s="4"/>
      <c r="G2885" s="2"/>
      <c r="H2885" s="167"/>
      <c r="I2885" s="167"/>
      <c r="J2885" s="168"/>
      <c r="K2885" s="25"/>
    </row>
    <row r="2886" spans="1:11" s="102" customFormat="1">
      <c r="A2886" s="30"/>
      <c r="B2886" s="98"/>
      <c r="C2886" s="30"/>
      <c r="D2886" s="2"/>
      <c r="E2886" s="3"/>
      <c r="F2886" s="4"/>
      <c r="G2886" s="2"/>
      <c r="H2886" s="167"/>
      <c r="I2886" s="167"/>
      <c r="J2886" s="168"/>
      <c r="K2886" s="25"/>
    </row>
    <row r="2887" spans="1:11" s="102" customFormat="1">
      <c r="A2887" s="30"/>
      <c r="B2887" s="98"/>
      <c r="C2887" s="30"/>
      <c r="D2887" s="2"/>
      <c r="E2887" s="3"/>
      <c r="F2887" s="4"/>
      <c r="G2887" s="2"/>
      <c r="H2887" s="167"/>
      <c r="I2887" s="167"/>
      <c r="J2887" s="168"/>
      <c r="K2887" s="25"/>
    </row>
    <row r="2888" spans="1:11" s="102" customFormat="1">
      <c r="A2888" s="30"/>
      <c r="B2888" s="98"/>
      <c r="C2888" s="30"/>
      <c r="D2888" s="2"/>
      <c r="E2888" s="3"/>
      <c r="F2888" s="4"/>
      <c r="G2888" s="2"/>
      <c r="H2888" s="167"/>
      <c r="I2888" s="167"/>
      <c r="J2888" s="168"/>
      <c r="K2888" s="25"/>
    </row>
    <row r="2889" spans="1:11" s="102" customFormat="1">
      <c r="A2889" s="30"/>
      <c r="B2889" s="98"/>
      <c r="C2889" s="30"/>
      <c r="D2889" s="2"/>
      <c r="E2889" s="3"/>
      <c r="F2889" s="4"/>
      <c r="G2889" s="2"/>
      <c r="H2889" s="167"/>
      <c r="I2889" s="167"/>
      <c r="J2889" s="168"/>
      <c r="K2889" s="25"/>
    </row>
    <row r="2890" spans="1:11" s="102" customFormat="1">
      <c r="A2890" s="30"/>
      <c r="B2890" s="98"/>
      <c r="C2890" s="30"/>
      <c r="D2890" s="2"/>
      <c r="E2890" s="3"/>
      <c r="F2890" s="4"/>
      <c r="G2890" s="2"/>
      <c r="H2890" s="167"/>
      <c r="I2890" s="167"/>
      <c r="J2890" s="168"/>
      <c r="K2890" s="25"/>
    </row>
    <row r="2891" spans="1:11" s="102" customFormat="1">
      <c r="A2891" s="30"/>
      <c r="B2891" s="98"/>
      <c r="C2891" s="30"/>
      <c r="D2891" s="2"/>
      <c r="E2891" s="3"/>
      <c r="F2891" s="4"/>
      <c r="G2891" s="2"/>
      <c r="H2891" s="167"/>
      <c r="I2891" s="167"/>
      <c r="J2891" s="168"/>
      <c r="K2891" s="25"/>
    </row>
    <row r="2892" spans="1:11" s="102" customFormat="1">
      <c r="A2892" s="30"/>
      <c r="B2892" s="98"/>
      <c r="C2892" s="30"/>
      <c r="D2892" s="2"/>
      <c r="E2892" s="3"/>
      <c r="F2892" s="4"/>
      <c r="G2892" s="2"/>
      <c r="H2892" s="167"/>
      <c r="I2892" s="167"/>
      <c r="J2892" s="168"/>
      <c r="K2892" s="25"/>
    </row>
    <row r="2893" spans="1:11" s="102" customFormat="1">
      <c r="A2893" s="30"/>
      <c r="B2893" s="98"/>
      <c r="C2893" s="30"/>
      <c r="D2893" s="2"/>
      <c r="E2893" s="3"/>
      <c r="F2893" s="4"/>
      <c r="G2893" s="2"/>
      <c r="H2893" s="167"/>
      <c r="I2893" s="167"/>
      <c r="J2893" s="168"/>
      <c r="K2893" s="25"/>
    </row>
    <row r="2894" spans="1:11" s="102" customFormat="1">
      <c r="A2894" s="30"/>
      <c r="B2894" s="98"/>
      <c r="C2894" s="30"/>
      <c r="D2894" s="2"/>
      <c r="E2894" s="3"/>
      <c r="F2894" s="4"/>
      <c r="G2894" s="2"/>
      <c r="H2894" s="167"/>
      <c r="I2894" s="167"/>
      <c r="J2894" s="168"/>
      <c r="K2894" s="25"/>
    </row>
    <row r="2895" spans="1:11" s="102" customFormat="1">
      <c r="A2895" s="30"/>
      <c r="B2895" s="98"/>
      <c r="C2895" s="30"/>
      <c r="D2895" s="2"/>
      <c r="E2895" s="3"/>
      <c r="F2895" s="4"/>
      <c r="G2895" s="2"/>
      <c r="H2895" s="167"/>
      <c r="I2895" s="167"/>
      <c r="J2895" s="168"/>
      <c r="K2895" s="25"/>
    </row>
    <row r="2896" spans="1:11" s="102" customFormat="1">
      <c r="A2896" s="30"/>
      <c r="B2896" s="98"/>
      <c r="C2896" s="30"/>
      <c r="D2896" s="2"/>
      <c r="E2896" s="3"/>
      <c r="F2896" s="4"/>
      <c r="G2896" s="2"/>
      <c r="H2896" s="167"/>
      <c r="I2896" s="167"/>
      <c r="J2896" s="168"/>
      <c r="K2896" s="25"/>
    </row>
    <row r="2897" spans="1:11" s="102" customFormat="1">
      <c r="A2897" s="30"/>
      <c r="B2897" s="98"/>
      <c r="C2897" s="30"/>
      <c r="D2897" s="2"/>
      <c r="E2897" s="3"/>
      <c r="F2897" s="4"/>
      <c r="G2897" s="2"/>
      <c r="H2897" s="167"/>
      <c r="I2897" s="167"/>
      <c r="J2897" s="168"/>
      <c r="K2897" s="25"/>
    </row>
    <row r="2898" spans="1:11" s="102" customFormat="1">
      <c r="A2898" s="30"/>
      <c r="B2898" s="98"/>
      <c r="C2898" s="30"/>
      <c r="D2898" s="2"/>
      <c r="E2898" s="3"/>
      <c r="F2898" s="4"/>
      <c r="G2898" s="2"/>
      <c r="H2898" s="167"/>
      <c r="I2898" s="167"/>
      <c r="J2898" s="168"/>
      <c r="K2898" s="25"/>
    </row>
    <row r="2899" spans="1:11" s="102" customFormat="1">
      <c r="A2899" s="30"/>
      <c r="B2899" s="98"/>
      <c r="C2899" s="30"/>
      <c r="D2899" s="2"/>
      <c r="E2899" s="3"/>
      <c r="F2899" s="4"/>
      <c r="G2899" s="2"/>
      <c r="H2899" s="167"/>
      <c r="I2899" s="167"/>
      <c r="J2899" s="168"/>
      <c r="K2899" s="25"/>
    </row>
    <row r="2900" spans="1:11" s="102" customFormat="1">
      <c r="A2900" s="30"/>
      <c r="B2900" s="98"/>
      <c r="C2900" s="30"/>
      <c r="D2900" s="2"/>
      <c r="E2900" s="3"/>
      <c r="F2900" s="4"/>
      <c r="G2900" s="2"/>
      <c r="H2900" s="167"/>
      <c r="I2900" s="167"/>
      <c r="J2900" s="168"/>
      <c r="K2900" s="25"/>
    </row>
    <row r="2901" spans="1:11" s="102" customFormat="1">
      <c r="A2901" s="30"/>
      <c r="B2901" s="98"/>
      <c r="C2901" s="30"/>
      <c r="D2901" s="2"/>
      <c r="E2901" s="3"/>
      <c r="F2901" s="4"/>
      <c r="G2901" s="2"/>
      <c r="H2901" s="167"/>
      <c r="I2901" s="167"/>
      <c r="J2901" s="168"/>
      <c r="K2901" s="25"/>
    </row>
    <row r="2902" spans="1:11" s="102" customFormat="1">
      <c r="A2902" s="30"/>
      <c r="B2902" s="98"/>
      <c r="C2902" s="30"/>
      <c r="D2902" s="2"/>
      <c r="E2902" s="3"/>
      <c r="F2902" s="4"/>
      <c r="G2902" s="2"/>
      <c r="H2902" s="167"/>
      <c r="I2902" s="167"/>
      <c r="J2902" s="168"/>
      <c r="K2902" s="25"/>
    </row>
    <row r="2903" spans="1:11" s="102" customFormat="1">
      <c r="A2903" s="30"/>
      <c r="B2903" s="98"/>
      <c r="C2903" s="30"/>
      <c r="D2903" s="2"/>
      <c r="E2903" s="3"/>
      <c r="F2903" s="4"/>
      <c r="G2903" s="2"/>
      <c r="H2903" s="167"/>
      <c r="I2903" s="167"/>
      <c r="J2903" s="168"/>
      <c r="K2903" s="25"/>
    </row>
    <row r="2904" spans="1:11" s="102" customFormat="1">
      <c r="A2904" s="30"/>
      <c r="B2904" s="98"/>
      <c r="C2904" s="30"/>
      <c r="D2904" s="2"/>
      <c r="E2904" s="3"/>
      <c r="F2904" s="4"/>
      <c r="G2904" s="2"/>
      <c r="H2904" s="167"/>
      <c r="I2904" s="167"/>
      <c r="J2904" s="168"/>
      <c r="K2904" s="25"/>
    </row>
    <row r="2905" spans="1:11" s="102" customFormat="1">
      <c r="A2905" s="30"/>
      <c r="B2905" s="98"/>
      <c r="C2905" s="30"/>
      <c r="D2905" s="2"/>
      <c r="E2905" s="3"/>
      <c r="F2905" s="4"/>
      <c r="G2905" s="2"/>
      <c r="H2905" s="167"/>
      <c r="I2905" s="167"/>
      <c r="J2905" s="168"/>
      <c r="K2905" s="25"/>
    </row>
    <row r="2906" spans="1:11" s="102" customFormat="1">
      <c r="A2906" s="30"/>
      <c r="B2906" s="98"/>
      <c r="C2906" s="30"/>
      <c r="D2906" s="2"/>
      <c r="E2906" s="3"/>
      <c r="F2906" s="4"/>
      <c r="G2906" s="2"/>
      <c r="H2906" s="167"/>
      <c r="I2906" s="167"/>
      <c r="J2906" s="168"/>
      <c r="K2906" s="25"/>
    </row>
    <row r="2907" spans="1:11" s="102" customFormat="1">
      <c r="A2907" s="30"/>
      <c r="B2907" s="98"/>
      <c r="C2907" s="30"/>
      <c r="D2907" s="2"/>
      <c r="E2907" s="3"/>
      <c r="F2907" s="4"/>
      <c r="G2907" s="2"/>
      <c r="H2907" s="167"/>
      <c r="I2907" s="167"/>
      <c r="J2907" s="168"/>
      <c r="K2907" s="25"/>
    </row>
    <row r="2908" spans="1:11" s="102" customFormat="1">
      <c r="A2908" s="30"/>
      <c r="B2908" s="98"/>
      <c r="C2908" s="30"/>
      <c r="D2908" s="2"/>
      <c r="E2908" s="3"/>
      <c r="F2908" s="4"/>
      <c r="G2908" s="2"/>
      <c r="H2908" s="167"/>
      <c r="I2908" s="167"/>
      <c r="J2908" s="168"/>
      <c r="K2908" s="25"/>
    </row>
    <row r="2909" spans="1:11" s="102" customFormat="1">
      <c r="A2909" s="30"/>
      <c r="B2909" s="98"/>
      <c r="C2909" s="30"/>
      <c r="D2909" s="2"/>
      <c r="E2909" s="3"/>
      <c r="F2909" s="4"/>
      <c r="G2909" s="2"/>
      <c r="H2909" s="167"/>
      <c r="I2909" s="167"/>
      <c r="J2909" s="168"/>
      <c r="K2909" s="25"/>
    </row>
    <row r="2910" spans="1:11" s="102" customFormat="1">
      <c r="A2910" s="30"/>
      <c r="B2910" s="98"/>
      <c r="C2910" s="30"/>
      <c r="D2910" s="2"/>
      <c r="E2910" s="3"/>
      <c r="F2910" s="4"/>
      <c r="G2910" s="2"/>
      <c r="H2910" s="167"/>
      <c r="I2910" s="167"/>
      <c r="J2910" s="168"/>
      <c r="K2910" s="25"/>
    </row>
    <row r="2911" spans="1:11" s="102" customFormat="1">
      <c r="A2911" s="30"/>
      <c r="B2911" s="98"/>
      <c r="C2911" s="30"/>
      <c r="D2911" s="2"/>
      <c r="E2911" s="3"/>
      <c r="F2911" s="4"/>
      <c r="G2911" s="2"/>
      <c r="H2911" s="167"/>
      <c r="I2911" s="167"/>
      <c r="J2911" s="168"/>
      <c r="K2911" s="25"/>
    </row>
    <row r="2912" spans="1:11" s="102" customFormat="1">
      <c r="A2912" s="30"/>
      <c r="B2912" s="98"/>
      <c r="C2912" s="30"/>
      <c r="D2912" s="2"/>
      <c r="E2912" s="3"/>
      <c r="F2912" s="4"/>
      <c r="G2912" s="2"/>
      <c r="H2912" s="167"/>
      <c r="I2912" s="167"/>
      <c r="J2912" s="168"/>
      <c r="K2912" s="25"/>
    </row>
    <row r="2913" spans="1:11" s="102" customFormat="1">
      <c r="A2913" s="30"/>
      <c r="B2913" s="98"/>
      <c r="C2913" s="30"/>
      <c r="D2913" s="2"/>
      <c r="E2913" s="3"/>
      <c r="F2913" s="4"/>
      <c r="G2913" s="2"/>
      <c r="H2913" s="167"/>
      <c r="I2913" s="167"/>
      <c r="J2913" s="168"/>
      <c r="K2913" s="25"/>
    </row>
    <row r="2914" spans="1:11" s="102" customFormat="1">
      <c r="A2914" s="30"/>
      <c r="B2914" s="98"/>
      <c r="C2914" s="30"/>
      <c r="D2914" s="2"/>
      <c r="E2914" s="3"/>
      <c r="F2914" s="4"/>
      <c r="G2914" s="2"/>
      <c r="H2914" s="167"/>
      <c r="I2914" s="167"/>
      <c r="J2914" s="168"/>
      <c r="K2914" s="25"/>
    </row>
    <row r="2915" spans="1:11" s="102" customFormat="1">
      <c r="A2915" s="30"/>
      <c r="B2915" s="98"/>
      <c r="C2915" s="30"/>
      <c r="D2915" s="2"/>
      <c r="E2915" s="3"/>
      <c r="F2915" s="4"/>
      <c r="G2915" s="2"/>
      <c r="H2915" s="167"/>
      <c r="I2915" s="167"/>
      <c r="J2915" s="168"/>
      <c r="K2915" s="25"/>
    </row>
    <row r="2916" spans="1:11" s="102" customFormat="1">
      <c r="A2916" s="30"/>
      <c r="B2916" s="98"/>
      <c r="C2916" s="30"/>
      <c r="D2916" s="2"/>
      <c r="E2916" s="3"/>
      <c r="F2916" s="4"/>
      <c r="G2916" s="2"/>
      <c r="H2916" s="167"/>
      <c r="I2916" s="167"/>
      <c r="J2916" s="168"/>
      <c r="K2916" s="25"/>
    </row>
    <row r="2917" spans="1:11" s="102" customFormat="1">
      <c r="A2917" s="30"/>
      <c r="B2917" s="98"/>
      <c r="C2917" s="30"/>
      <c r="D2917" s="2"/>
      <c r="E2917" s="3"/>
      <c r="F2917" s="4"/>
      <c r="G2917" s="2"/>
      <c r="H2917" s="167"/>
      <c r="I2917" s="167"/>
      <c r="J2917" s="168"/>
      <c r="K2917" s="25"/>
    </row>
    <row r="2918" spans="1:11" s="102" customFormat="1">
      <c r="A2918" s="30"/>
      <c r="B2918" s="98"/>
      <c r="C2918" s="30"/>
      <c r="D2918" s="2"/>
      <c r="E2918" s="3"/>
      <c r="F2918" s="4"/>
      <c r="G2918" s="2"/>
      <c r="H2918" s="167"/>
      <c r="I2918" s="167"/>
      <c r="J2918" s="168"/>
      <c r="K2918" s="25"/>
    </row>
    <row r="2919" spans="1:11" s="102" customFormat="1">
      <c r="A2919" s="30"/>
      <c r="B2919" s="98"/>
      <c r="C2919" s="30"/>
      <c r="D2919" s="2"/>
      <c r="E2919" s="3"/>
      <c r="F2919" s="4"/>
      <c r="G2919" s="2"/>
      <c r="H2919" s="167"/>
      <c r="I2919" s="167"/>
      <c r="J2919" s="168"/>
      <c r="K2919" s="25"/>
    </row>
    <row r="2920" spans="1:11" s="102" customFormat="1">
      <c r="A2920" s="30"/>
      <c r="B2920" s="98"/>
      <c r="C2920" s="30"/>
      <c r="D2920" s="2"/>
      <c r="E2920" s="3"/>
      <c r="F2920" s="4"/>
      <c r="G2920" s="2"/>
      <c r="H2920" s="167"/>
      <c r="I2920" s="167"/>
      <c r="J2920" s="168"/>
      <c r="K2920" s="25"/>
    </row>
    <row r="2921" spans="1:11" s="102" customFormat="1">
      <c r="A2921" s="30"/>
      <c r="B2921" s="98"/>
      <c r="C2921" s="30"/>
      <c r="D2921" s="2"/>
      <c r="E2921" s="3"/>
      <c r="F2921" s="4"/>
      <c r="G2921" s="2"/>
      <c r="H2921" s="167"/>
      <c r="I2921" s="167"/>
      <c r="J2921" s="168"/>
      <c r="K2921" s="25"/>
    </row>
    <row r="2922" spans="1:11" s="102" customFormat="1">
      <c r="A2922" s="30"/>
      <c r="B2922" s="98"/>
      <c r="C2922" s="30"/>
      <c r="D2922" s="2"/>
      <c r="E2922" s="3"/>
      <c r="F2922" s="4"/>
      <c r="G2922" s="2"/>
      <c r="H2922" s="167"/>
      <c r="I2922" s="167"/>
      <c r="J2922" s="168"/>
      <c r="K2922" s="25"/>
    </row>
    <row r="2923" spans="1:11" s="102" customFormat="1">
      <c r="A2923" s="30"/>
      <c r="B2923" s="98"/>
      <c r="C2923" s="30"/>
      <c r="D2923" s="2"/>
      <c r="E2923" s="3"/>
      <c r="F2923" s="4"/>
      <c r="G2923" s="2"/>
      <c r="H2923" s="167"/>
      <c r="I2923" s="167"/>
      <c r="J2923" s="168"/>
      <c r="K2923" s="25"/>
    </row>
    <row r="2924" spans="1:11" s="102" customFormat="1">
      <c r="A2924" s="30"/>
      <c r="B2924" s="98"/>
      <c r="C2924" s="30"/>
      <c r="D2924" s="2"/>
      <c r="E2924" s="3"/>
      <c r="F2924" s="4"/>
      <c r="G2924" s="2"/>
      <c r="H2924" s="167"/>
      <c r="I2924" s="167"/>
      <c r="J2924" s="168"/>
      <c r="K2924" s="25"/>
    </row>
    <row r="2925" spans="1:11" s="102" customFormat="1">
      <c r="A2925" s="30"/>
      <c r="B2925" s="98"/>
      <c r="C2925" s="30"/>
      <c r="D2925" s="2"/>
      <c r="E2925" s="3"/>
      <c r="F2925" s="4"/>
      <c r="G2925" s="2"/>
      <c r="H2925" s="167"/>
      <c r="I2925" s="167"/>
      <c r="J2925" s="168"/>
      <c r="K2925" s="25"/>
    </row>
    <row r="2926" spans="1:11" s="102" customFormat="1">
      <c r="A2926" s="30"/>
      <c r="B2926" s="98"/>
      <c r="C2926" s="30"/>
      <c r="D2926" s="2"/>
      <c r="E2926" s="3"/>
      <c r="F2926" s="4"/>
      <c r="G2926" s="2"/>
      <c r="H2926" s="167"/>
      <c r="I2926" s="167"/>
      <c r="J2926" s="168"/>
      <c r="K2926" s="25"/>
    </row>
    <row r="2927" spans="1:11" s="102" customFormat="1">
      <c r="A2927" s="30"/>
      <c r="B2927" s="98"/>
      <c r="C2927" s="30"/>
      <c r="D2927" s="2"/>
      <c r="E2927" s="3"/>
      <c r="F2927" s="4"/>
      <c r="G2927" s="2"/>
      <c r="H2927" s="167"/>
      <c r="I2927" s="167"/>
      <c r="J2927" s="168"/>
      <c r="K2927" s="25"/>
    </row>
    <row r="2928" spans="1:11" s="102" customFormat="1">
      <c r="A2928" s="30"/>
      <c r="B2928" s="98"/>
      <c r="C2928" s="30"/>
      <c r="D2928" s="2"/>
      <c r="E2928" s="3"/>
      <c r="F2928" s="4"/>
      <c r="G2928" s="2"/>
      <c r="H2928" s="167"/>
      <c r="I2928" s="167"/>
      <c r="J2928" s="168"/>
      <c r="K2928" s="25"/>
    </row>
    <row r="2929" spans="1:11" s="102" customFormat="1">
      <c r="A2929" s="30"/>
      <c r="B2929" s="98"/>
      <c r="C2929" s="30"/>
      <c r="D2929" s="2"/>
      <c r="E2929" s="3"/>
      <c r="F2929" s="4"/>
      <c r="G2929" s="2"/>
      <c r="H2929" s="167"/>
      <c r="I2929" s="167"/>
      <c r="J2929" s="168"/>
      <c r="K2929" s="25"/>
    </row>
    <row r="2930" spans="1:11" s="102" customFormat="1">
      <c r="A2930" s="30"/>
      <c r="B2930" s="98"/>
      <c r="C2930" s="30"/>
      <c r="D2930" s="2"/>
      <c r="E2930" s="3"/>
      <c r="F2930" s="4"/>
      <c r="G2930" s="2"/>
      <c r="H2930" s="167"/>
      <c r="I2930" s="167"/>
      <c r="J2930" s="168"/>
      <c r="K2930" s="25"/>
    </row>
    <row r="2931" spans="1:11" s="102" customFormat="1">
      <c r="A2931" s="30"/>
      <c r="B2931" s="98"/>
      <c r="C2931" s="30"/>
      <c r="D2931" s="2"/>
      <c r="E2931" s="3"/>
      <c r="F2931" s="4"/>
      <c r="G2931" s="2"/>
      <c r="H2931" s="167"/>
      <c r="I2931" s="167"/>
      <c r="J2931" s="168"/>
      <c r="K2931" s="25"/>
    </row>
    <row r="2932" spans="1:11" s="102" customFormat="1">
      <c r="A2932" s="30"/>
      <c r="B2932" s="98"/>
      <c r="C2932" s="30"/>
      <c r="D2932" s="2"/>
      <c r="E2932" s="3"/>
      <c r="F2932" s="4"/>
      <c r="G2932" s="2"/>
      <c r="H2932" s="167"/>
      <c r="I2932" s="167"/>
      <c r="J2932" s="168"/>
      <c r="K2932" s="25"/>
    </row>
    <row r="2933" spans="1:11" s="102" customFormat="1">
      <c r="A2933" s="30"/>
      <c r="B2933" s="98"/>
      <c r="C2933" s="30"/>
      <c r="D2933" s="2"/>
      <c r="E2933" s="3"/>
      <c r="F2933" s="4"/>
      <c r="G2933" s="2"/>
      <c r="H2933" s="167"/>
      <c r="I2933" s="167"/>
      <c r="J2933" s="168"/>
      <c r="K2933" s="25"/>
    </row>
    <row r="2934" spans="1:11" s="102" customFormat="1">
      <c r="A2934" s="30"/>
      <c r="B2934" s="98"/>
      <c r="C2934" s="30"/>
      <c r="D2934" s="2"/>
      <c r="E2934" s="3"/>
      <c r="F2934" s="4"/>
      <c r="G2934" s="2"/>
      <c r="H2934" s="167"/>
      <c r="I2934" s="167"/>
      <c r="J2934" s="168"/>
      <c r="K2934" s="25"/>
    </row>
    <row r="2935" spans="1:11" s="102" customFormat="1">
      <c r="A2935" s="30"/>
      <c r="B2935" s="98"/>
      <c r="C2935" s="30"/>
      <c r="D2935" s="2"/>
      <c r="E2935" s="3"/>
      <c r="F2935" s="4"/>
      <c r="G2935" s="2"/>
      <c r="H2935" s="167"/>
      <c r="I2935" s="167"/>
      <c r="J2935" s="168"/>
      <c r="K2935" s="25"/>
    </row>
    <row r="2936" spans="1:11" s="102" customFormat="1">
      <c r="A2936" s="30"/>
      <c r="B2936" s="98"/>
      <c r="C2936" s="30"/>
      <c r="D2936" s="2"/>
      <c r="E2936" s="3"/>
      <c r="F2936" s="4"/>
      <c r="G2936" s="2"/>
      <c r="H2936" s="167"/>
      <c r="I2936" s="167"/>
      <c r="J2936" s="168"/>
      <c r="K2936" s="25"/>
    </row>
    <row r="2937" spans="1:11" s="102" customFormat="1">
      <c r="A2937" s="30"/>
      <c r="B2937" s="98"/>
      <c r="C2937" s="30"/>
      <c r="D2937" s="2"/>
      <c r="E2937" s="3"/>
      <c r="F2937" s="4"/>
      <c r="G2937" s="2"/>
      <c r="H2937" s="167"/>
      <c r="I2937" s="167"/>
      <c r="J2937" s="168"/>
      <c r="K2937" s="25"/>
    </row>
    <row r="2938" spans="1:11" s="102" customFormat="1">
      <c r="A2938" s="30"/>
      <c r="B2938" s="98"/>
      <c r="C2938" s="30"/>
      <c r="D2938" s="2"/>
      <c r="E2938" s="3"/>
      <c r="F2938" s="4"/>
      <c r="G2938" s="2"/>
      <c r="H2938" s="167"/>
      <c r="I2938" s="167"/>
      <c r="J2938" s="168"/>
      <c r="K2938" s="25"/>
    </row>
    <row r="2939" spans="1:11" s="102" customFormat="1">
      <c r="A2939" s="30"/>
      <c r="B2939" s="98"/>
      <c r="C2939" s="30"/>
      <c r="D2939" s="2"/>
      <c r="E2939" s="3"/>
      <c r="F2939" s="4"/>
      <c r="G2939" s="2"/>
      <c r="H2939" s="167"/>
      <c r="I2939" s="167"/>
      <c r="J2939" s="168"/>
      <c r="K2939" s="25"/>
    </row>
    <row r="2940" spans="1:11">
      <c r="A2940" s="30"/>
      <c r="B2940" s="98"/>
      <c r="C2940" s="30"/>
      <c r="D2940" s="2"/>
      <c r="E2940" s="3"/>
      <c r="F2940" s="4"/>
      <c r="G2940" s="2"/>
      <c r="H2940" s="167"/>
      <c r="I2940" s="167"/>
      <c r="J2940" s="168"/>
      <c r="K2940" s="25"/>
    </row>
    <row r="2941" spans="1:11">
      <c r="A2941" s="30"/>
      <c r="B2941" s="98"/>
      <c r="C2941" s="30"/>
      <c r="D2941" s="2"/>
      <c r="E2941" s="3"/>
      <c r="F2941" s="4"/>
      <c r="G2941" s="2"/>
      <c r="H2941" s="167"/>
      <c r="I2941" s="167"/>
      <c r="J2941" s="168"/>
      <c r="K2941" s="25"/>
    </row>
    <row r="2942" spans="1:11">
      <c r="A2942" s="30"/>
      <c r="B2942" s="98"/>
      <c r="C2942" s="30"/>
      <c r="D2942" s="2"/>
      <c r="E2942" s="3"/>
      <c r="F2942" s="4"/>
      <c r="G2942" s="2"/>
      <c r="H2942" s="167"/>
      <c r="I2942" s="167"/>
      <c r="J2942" s="168"/>
      <c r="K2942" s="25"/>
    </row>
    <row r="2943" spans="1:11">
      <c r="A2943" s="30"/>
      <c r="B2943" s="98"/>
      <c r="C2943" s="30"/>
      <c r="D2943" s="2"/>
      <c r="E2943" s="3"/>
      <c r="F2943" s="4"/>
      <c r="G2943" s="2"/>
      <c r="H2943" s="167"/>
      <c r="I2943" s="167"/>
      <c r="J2943" s="168"/>
      <c r="K2943" s="25"/>
    </row>
    <row r="2944" spans="1:11">
      <c r="A2944" s="30"/>
      <c r="B2944" s="98"/>
      <c r="C2944" s="30"/>
      <c r="D2944" s="2"/>
      <c r="E2944" s="3"/>
      <c r="F2944" s="4"/>
      <c r="G2944" s="2"/>
      <c r="H2944" s="167"/>
      <c r="I2944" s="167"/>
      <c r="J2944" s="168"/>
      <c r="K2944" s="25"/>
    </row>
    <row r="2945" spans="1:11">
      <c r="A2945" s="30"/>
      <c r="B2945" s="98"/>
      <c r="C2945" s="30"/>
      <c r="D2945" s="2"/>
      <c r="E2945" s="3"/>
      <c r="F2945" s="4"/>
      <c r="G2945" s="2"/>
      <c r="H2945" s="167"/>
      <c r="I2945" s="167"/>
      <c r="J2945" s="168"/>
      <c r="K2945" s="25"/>
    </row>
    <row r="2946" spans="1:11">
      <c r="A2946" s="30"/>
      <c r="B2946" s="98"/>
      <c r="C2946" s="30"/>
      <c r="D2946" s="2"/>
      <c r="E2946" s="3"/>
      <c r="F2946" s="4"/>
      <c r="G2946" s="2"/>
      <c r="H2946" s="167"/>
      <c r="I2946" s="167"/>
      <c r="J2946" s="168"/>
      <c r="K2946" s="25"/>
    </row>
    <row r="2947" spans="1:11">
      <c r="A2947" s="30"/>
      <c r="B2947" s="98"/>
      <c r="C2947" s="30"/>
      <c r="D2947" s="2"/>
      <c r="E2947" s="3"/>
      <c r="F2947" s="4"/>
      <c r="G2947" s="2"/>
      <c r="H2947" s="167"/>
      <c r="I2947" s="167"/>
      <c r="J2947" s="168"/>
      <c r="K2947" s="25"/>
    </row>
    <row r="2948" spans="1:11">
      <c r="A2948" s="30"/>
      <c r="B2948" s="98"/>
      <c r="C2948" s="30"/>
      <c r="D2948" s="2"/>
      <c r="E2948" s="3"/>
      <c r="F2948" s="4"/>
      <c r="G2948" s="2"/>
      <c r="H2948" s="167"/>
      <c r="I2948" s="167"/>
      <c r="J2948" s="168"/>
      <c r="K2948" s="25"/>
    </row>
    <row r="2949" spans="1:11">
      <c r="A2949" s="30"/>
      <c r="B2949" s="98"/>
      <c r="C2949" s="30"/>
      <c r="D2949" s="2"/>
      <c r="E2949" s="3"/>
      <c r="F2949" s="4"/>
      <c r="G2949" s="2"/>
      <c r="H2949" s="167"/>
      <c r="I2949" s="167"/>
      <c r="J2949" s="168"/>
      <c r="K2949" s="25"/>
    </row>
    <row r="2950" spans="1:11">
      <c r="A2950" s="30"/>
      <c r="B2950" s="98"/>
      <c r="C2950" s="30"/>
      <c r="D2950" s="2"/>
      <c r="E2950" s="3"/>
      <c r="F2950" s="4"/>
      <c r="G2950" s="2"/>
      <c r="H2950" s="167"/>
      <c r="I2950" s="167"/>
      <c r="J2950" s="168"/>
      <c r="K2950" s="25"/>
    </row>
    <row r="2951" spans="1:11">
      <c r="A2951" s="30"/>
      <c r="B2951" s="98"/>
      <c r="C2951" s="30"/>
      <c r="D2951" s="2"/>
      <c r="E2951" s="3"/>
      <c r="F2951" s="4"/>
      <c r="G2951" s="2"/>
      <c r="H2951" s="167"/>
      <c r="I2951" s="167"/>
      <c r="J2951" s="168"/>
      <c r="K2951" s="25"/>
    </row>
    <row r="2952" spans="1:11">
      <c r="A2952" s="30"/>
      <c r="B2952" s="98"/>
      <c r="C2952" s="30"/>
      <c r="D2952" s="2"/>
      <c r="E2952" s="3"/>
      <c r="F2952" s="4"/>
      <c r="G2952" s="2"/>
      <c r="H2952" s="167"/>
      <c r="I2952" s="167"/>
      <c r="J2952" s="168"/>
      <c r="K2952" s="25"/>
    </row>
    <row r="2953" spans="1:11">
      <c r="A2953" s="30"/>
      <c r="B2953" s="98"/>
      <c r="C2953" s="30"/>
      <c r="D2953" s="2"/>
      <c r="E2953" s="3"/>
      <c r="F2953" s="4"/>
      <c r="G2953" s="2"/>
      <c r="H2953" s="167"/>
      <c r="I2953" s="167"/>
      <c r="J2953" s="168"/>
      <c r="K2953" s="25"/>
    </row>
  </sheetData>
  <mergeCells count="2846">
    <mergeCell ref="A551:A555"/>
    <mergeCell ref="A565:A570"/>
    <mergeCell ref="B565:B569"/>
    <mergeCell ref="B589:B596"/>
    <mergeCell ref="B663:B669"/>
    <mergeCell ref="B536:B541"/>
    <mergeCell ref="A691:G691"/>
    <mergeCell ref="B701:B708"/>
    <mergeCell ref="A588:G588"/>
    <mergeCell ref="A557:A563"/>
    <mergeCell ref="A598:A606"/>
    <mergeCell ref="B598:B605"/>
    <mergeCell ref="B631:B640"/>
    <mergeCell ref="A607:A617"/>
    <mergeCell ref="B642:B647"/>
    <mergeCell ref="A642:A648"/>
    <mergeCell ref="A649:A656"/>
    <mergeCell ref="A657:A661"/>
    <mergeCell ref="A701:A709"/>
    <mergeCell ref="A663:A670"/>
    <mergeCell ref="A795:G795"/>
    <mergeCell ref="J800:J801"/>
    <mergeCell ref="B850:B853"/>
    <mergeCell ref="A855:A857"/>
    <mergeCell ref="A812:A816"/>
    <mergeCell ref="B896:B899"/>
    <mergeCell ref="B909:B912"/>
    <mergeCell ref="K855:K856"/>
    <mergeCell ref="H870:H872"/>
    <mergeCell ref="H855:H856"/>
    <mergeCell ref="I914:I916"/>
    <mergeCell ref="H896:H899"/>
    <mergeCell ref="I896:I899"/>
    <mergeCell ref="A571:A586"/>
    <mergeCell ref="A677:A689"/>
    <mergeCell ref="A671:A676"/>
    <mergeCell ref="A734:A744"/>
    <mergeCell ref="B734:B743"/>
    <mergeCell ref="A745:A751"/>
    <mergeCell ref="B745:B750"/>
    <mergeCell ref="B710:B719"/>
    <mergeCell ref="B721:B731"/>
    <mergeCell ref="A760:A764"/>
    <mergeCell ref="A721:A733"/>
    <mergeCell ref="A752:A759"/>
    <mergeCell ref="A1017:K1017"/>
    <mergeCell ref="E1012:E1013"/>
    <mergeCell ref="A999:A1003"/>
    <mergeCell ref="G1012:G1013"/>
    <mergeCell ref="F1012:F1013"/>
    <mergeCell ref="K918:K920"/>
    <mergeCell ref="D879:E879"/>
    <mergeCell ref="A914:A917"/>
    <mergeCell ref="A879:A880"/>
    <mergeCell ref="B864:B865"/>
    <mergeCell ref="A860:A863"/>
    <mergeCell ref="A864:A866"/>
    <mergeCell ref="A867:A869"/>
    <mergeCell ref="B867:B868"/>
    <mergeCell ref="H850:H853"/>
    <mergeCell ref="H864:H865"/>
    <mergeCell ref="H812:H815"/>
    <mergeCell ref="A977:A981"/>
    <mergeCell ref="B977:B981"/>
    <mergeCell ref="B945:B949"/>
    <mergeCell ref="J905:J906"/>
    <mergeCell ref="A922:A924"/>
    <mergeCell ref="B922:B923"/>
    <mergeCell ref="K983:K993"/>
    <mergeCell ref="H995:H996"/>
    <mergeCell ref="I995:I996"/>
    <mergeCell ref="J995:J996"/>
    <mergeCell ref="I945:I949"/>
    <mergeCell ref="J945:J949"/>
    <mergeCell ref="J925:J928"/>
    <mergeCell ref="J922:J923"/>
    <mergeCell ref="J1025:J1026"/>
    <mergeCell ref="K1025:K1026"/>
    <mergeCell ref="A1018:K1018"/>
    <mergeCell ref="B999:B1002"/>
    <mergeCell ref="A1004:K1004"/>
    <mergeCell ref="A1023:A1024"/>
    <mergeCell ref="A1005:A1006"/>
    <mergeCell ref="B1012:B1013"/>
    <mergeCell ref="C1012:C1013"/>
    <mergeCell ref="D1012:D1013"/>
    <mergeCell ref="H1012:H1013"/>
    <mergeCell ref="I1012:I1013"/>
    <mergeCell ref="J1012:J1013"/>
    <mergeCell ref="K1012:K1013"/>
    <mergeCell ref="A1009:A1010"/>
    <mergeCell ref="A1007:A1008"/>
    <mergeCell ref="H1025:H1026"/>
    <mergeCell ref="I1025:I1026"/>
    <mergeCell ref="A767:A773"/>
    <mergeCell ref="A774:A779"/>
    <mergeCell ref="A874:K874"/>
    <mergeCell ref="J831:J835"/>
    <mergeCell ref="J821:J822"/>
    <mergeCell ref="A830:K830"/>
    <mergeCell ref="E834:E835"/>
    <mergeCell ref="K843:K844"/>
    <mergeCell ref="K837:K841"/>
    <mergeCell ref="G838:G839"/>
    <mergeCell ref="H901:H903"/>
    <mergeCell ref="A896:A900"/>
    <mergeCell ref="F879:G879"/>
    <mergeCell ref="K875:K877"/>
    <mergeCell ref="A875:A878"/>
    <mergeCell ref="J875:J877"/>
    <mergeCell ref="I875:I877"/>
    <mergeCell ref="H875:H877"/>
    <mergeCell ref="B875:B877"/>
    <mergeCell ref="B796:B798"/>
    <mergeCell ref="C834:C835"/>
    <mergeCell ref="A824:K824"/>
    <mergeCell ref="J807:J810"/>
    <mergeCell ref="I837:I841"/>
    <mergeCell ref="J837:J841"/>
    <mergeCell ref="H807:H810"/>
    <mergeCell ref="H817:H819"/>
    <mergeCell ref="J843:J844"/>
    <mergeCell ref="K850:K853"/>
    <mergeCell ref="I846:I848"/>
    <mergeCell ref="J846:J848"/>
    <mergeCell ref="A888:A895"/>
    <mergeCell ref="B752:B758"/>
    <mergeCell ref="B760:B764"/>
    <mergeCell ref="B224:B233"/>
    <mergeCell ref="A224:A234"/>
    <mergeCell ref="K796:K798"/>
    <mergeCell ref="H796:H798"/>
    <mergeCell ref="I796:I798"/>
    <mergeCell ref="J796:J798"/>
    <mergeCell ref="A433:A439"/>
    <mergeCell ref="B607:B616"/>
    <mergeCell ref="A618:A630"/>
    <mergeCell ref="A692:A700"/>
    <mergeCell ref="B692:B699"/>
    <mergeCell ref="A780:A792"/>
    <mergeCell ref="A796:A799"/>
    <mergeCell ref="B618:B628"/>
    <mergeCell ref="A710:A720"/>
    <mergeCell ref="A512:A524"/>
    <mergeCell ref="A501:A511"/>
    <mergeCell ref="A589:A597"/>
    <mergeCell ref="J224:J233"/>
    <mergeCell ref="K224:K233"/>
    <mergeCell ref="H319:H328"/>
    <mergeCell ref="I319:I328"/>
    <mergeCell ref="J319:J328"/>
    <mergeCell ref="K319:K328"/>
    <mergeCell ref="B780:B792"/>
    <mergeCell ref="B774:B778"/>
    <mergeCell ref="B671:B675"/>
    <mergeCell ref="A483:A491"/>
    <mergeCell ref="A631:A641"/>
    <mergeCell ref="B557:B563"/>
    <mergeCell ref="A492:A500"/>
    <mergeCell ref="B492:B499"/>
    <mergeCell ref="A7:G7"/>
    <mergeCell ref="A17:A27"/>
    <mergeCell ref="A85:G85"/>
    <mergeCell ref="A462:A467"/>
    <mergeCell ref="A468:A480"/>
    <mergeCell ref="A345:A349"/>
    <mergeCell ref="A379:G379"/>
    <mergeCell ref="A262:A274"/>
    <mergeCell ref="B262:B274"/>
    <mergeCell ref="A277:A285"/>
    <mergeCell ref="B277:B284"/>
    <mergeCell ref="A276:G276"/>
    <mergeCell ref="B422:B431"/>
    <mergeCell ref="B433:B438"/>
    <mergeCell ref="B462:B466"/>
    <mergeCell ref="B468:B480"/>
    <mergeCell ref="B359:B363"/>
    <mergeCell ref="A28:A40"/>
    <mergeCell ref="B191:B198"/>
    <mergeCell ref="A181:G181"/>
    <mergeCell ref="A182:A190"/>
    <mergeCell ref="B182:B189"/>
    <mergeCell ref="A191:A199"/>
    <mergeCell ref="A242:A249"/>
    <mergeCell ref="B242:B248"/>
    <mergeCell ref="B295:B304"/>
    <mergeCell ref="A250:A255"/>
    <mergeCell ref="A235:A241"/>
    <mergeCell ref="B128:B136"/>
    <mergeCell ref="A295:A305"/>
    <mergeCell ref="B200:B209"/>
    <mergeCell ref="A200:A210"/>
    <mergeCell ref="B365:B377"/>
    <mergeCell ref="A380:A388"/>
    <mergeCell ref="B380:B387"/>
    <mergeCell ref="A389:A397"/>
    <mergeCell ref="B389:B396"/>
    <mergeCell ref="A398:A408"/>
    <mergeCell ref="B398:B407"/>
    <mergeCell ref="B330:B335"/>
    <mergeCell ref="A359:A364"/>
    <mergeCell ref="B306:B316"/>
    <mergeCell ref="A330:A336"/>
    <mergeCell ref="A1:K1"/>
    <mergeCell ref="B3:B4"/>
    <mergeCell ref="B8:B15"/>
    <mergeCell ref="A8:A16"/>
    <mergeCell ref="B17:B26"/>
    <mergeCell ref="B28:B38"/>
    <mergeCell ref="A41:A50"/>
    <mergeCell ref="B41:B49"/>
    <mergeCell ref="A86:A94"/>
    <mergeCell ref="B86:B93"/>
    <mergeCell ref="A2:A5"/>
    <mergeCell ref="B2:J2"/>
    <mergeCell ref="H3:J4"/>
    <mergeCell ref="C3:G4"/>
    <mergeCell ref="H80:H83"/>
    <mergeCell ref="I80:I83"/>
    <mergeCell ref="J80:J83"/>
    <mergeCell ref="B80:B83"/>
    <mergeCell ref="K2:K5"/>
    <mergeCell ref="A51:A57"/>
    <mergeCell ref="B51:B56"/>
    <mergeCell ref="A1011:G1011"/>
    <mergeCell ref="B1044:B1045"/>
    <mergeCell ref="A1025:A1027"/>
    <mergeCell ref="B881:B883"/>
    <mergeCell ref="A1041:A1042"/>
    <mergeCell ref="A1044:A1046"/>
    <mergeCell ref="A936:G936"/>
    <mergeCell ref="B930:B931"/>
    <mergeCell ref="B888:B894"/>
    <mergeCell ref="A881:A884"/>
    <mergeCell ref="B901:B903"/>
    <mergeCell ref="A1028:K1028"/>
    <mergeCell ref="D1033:K1034"/>
    <mergeCell ref="B964:B967"/>
    <mergeCell ref="H964:H967"/>
    <mergeCell ref="I964:I967"/>
    <mergeCell ref="J964:J967"/>
    <mergeCell ref="K964:K967"/>
    <mergeCell ref="B969:K969"/>
    <mergeCell ref="B970:K970"/>
    <mergeCell ref="J896:J899"/>
    <mergeCell ref="H1041:H1042"/>
    <mergeCell ref="I1041:I1042"/>
    <mergeCell ref="J1041:J1042"/>
    <mergeCell ref="A1039:K1039"/>
    <mergeCell ref="A925:A929"/>
    <mergeCell ref="B1033:B1034"/>
    <mergeCell ref="A908:K908"/>
    <mergeCell ref="A905:A907"/>
    <mergeCell ref="I905:I906"/>
    <mergeCell ref="I800:I801"/>
    <mergeCell ref="C838:C839"/>
    <mergeCell ref="I807:I810"/>
    <mergeCell ref="H837:H841"/>
    <mergeCell ref="B821:B822"/>
    <mergeCell ref="A800:A802"/>
    <mergeCell ref="B800:B801"/>
    <mergeCell ref="H843:H844"/>
    <mergeCell ref="H831:H835"/>
    <mergeCell ref="A805:A806"/>
    <mergeCell ref="A831:A836"/>
    <mergeCell ref="H800:H801"/>
    <mergeCell ref="A807:A811"/>
    <mergeCell ref="B817:B819"/>
    <mergeCell ref="I855:I856"/>
    <mergeCell ref="I922:I923"/>
    <mergeCell ref="A909:A913"/>
    <mergeCell ref="A918:A921"/>
    <mergeCell ref="E838:E839"/>
    <mergeCell ref="H846:H848"/>
    <mergeCell ref="I843:I844"/>
    <mergeCell ref="I812:I815"/>
    <mergeCell ref="B807:B810"/>
    <mergeCell ref="H922:H923"/>
    <mergeCell ref="H918:H920"/>
    <mergeCell ref="A887:G887"/>
    <mergeCell ref="B885:B886"/>
    <mergeCell ref="A885:A886"/>
    <mergeCell ref="A859:K859"/>
    <mergeCell ref="K821:K822"/>
    <mergeCell ref="I870:I872"/>
    <mergeCell ref="A870:A873"/>
    <mergeCell ref="A858:G858"/>
    <mergeCell ref="B860:B862"/>
    <mergeCell ref="A901:A904"/>
    <mergeCell ref="B971:B975"/>
    <mergeCell ref="K922:K923"/>
    <mergeCell ref="B812:B815"/>
    <mergeCell ref="A817:A820"/>
    <mergeCell ref="A829:G829"/>
    <mergeCell ref="A837:A842"/>
    <mergeCell ref="D834:D835"/>
    <mergeCell ref="F834:F835"/>
    <mergeCell ref="B837:B841"/>
    <mergeCell ref="A825:A826"/>
    <mergeCell ref="B925:B928"/>
    <mergeCell ref="J914:J916"/>
    <mergeCell ref="K945:K949"/>
    <mergeCell ref="B937:K937"/>
    <mergeCell ref="H930:H931"/>
    <mergeCell ref="J930:J931"/>
    <mergeCell ref="I933:I934"/>
    <mergeCell ref="J933:J934"/>
    <mergeCell ref="H939:H943"/>
    <mergeCell ref="H945:H949"/>
    <mergeCell ref="K930:K931"/>
    <mergeCell ref="A930:A932"/>
    <mergeCell ref="A803:A804"/>
    <mergeCell ref="B855:B856"/>
    <mergeCell ref="B846:B848"/>
    <mergeCell ref="A846:A849"/>
    <mergeCell ref="F838:F839"/>
    <mergeCell ref="I831:I835"/>
    <mergeCell ref="A850:A854"/>
    <mergeCell ref="A827:A828"/>
    <mergeCell ref="J812:J815"/>
    <mergeCell ref="H821:H822"/>
    <mergeCell ref="I821:I822"/>
    <mergeCell ref="D838:D839"/>
    <mergeCell ref="B831:B835"/>
    <mergeCell ref="G834:G835"/>
    <mergeCell ref="B843:B844"/>
    <mergeCell ref="A843:A845"/>
    <mergeCell ref="J850:J853"/>
    <mergeCell ref="J855:J856"/>
    <mergeCell ref="I817:I819"/>
    <mergeCell ref="J817:J819"/>
    <mergeCell ref="I850:I853"/>
    <mergeCell ref="I951:I955"/>
    <mergeCell ref="H957:H962"/>
    <mergeCell ref="I957:I962"/>
    <mergeCell ref="A983:A993"/>
    <mergeCell ref="B983:B993"/>
    <mergeCell ref="D1074:G1074"/>
    <mergeCell ref="A1033:A1035"/>
    <mergeCell ref="A1036:A1037"/>
    <mergeCell ref="A1040:K1040"/>
    <mergeCell ref="B1019:B1021"/>
    <mergeCell ref="A1019:A1021"/>
    <mergeCell ref="A1066:A1067"/>
    <mergeCell ref="A1064:A1065"/>
    <mergeCell ref="B1025:B1026"/>
    <mergeCell ref="A1062:A1063"/>
    <mergeCell ref="K1041:K1042"/>
    <mergeCell ref="K1044:K1045"/>
    <mergeCell ref="B1053:K1053"/>
    <mergeCell ref="A1073:C1074"/>
    <mergeCell ref="H1044:H1045"/>
    <mergeCell ref="I1044:I1045"/>
    <mergeCell ref="J1044:J1045"/>
    <mergeCell ref="H1031:J1031"/>
    <mergeCell ref="B1041:B1042"/>
    <mergeCell ref="I1074:K1074"/>
    <mergeCell ref="A998:G998"/>
    <mergeCell ref="K957:K962"/>
    <mergeCell ref="H951:H955"/>
    <mergeCell ref="A1047:A1048"/>
    <mergeCell ref="K995:K996"/>
    <mergeCell ref="A995:A997"/>
    <mergeCell ref="B995:B996"/>
    <mergeCell ref="B939:B943"/>
    <mergeCell ref="A939:A944"/>
    <mergeCell ref="A945:A950"/>
    <mergeCell ref="A933:A935"/>
    <mergeCell ref="B933:B934"/>
    <mergeCell ref="A964:A968"/>
    <mergeCell ref="A957:A963"/>
    <mergeCell ref="B914:B916"/>
    <mergeCell ref="B905:B906"/>
    <mergeCell ref="B957:B962"/>
    <mergeCell ref="B951:B955"/>
    <mergeCell ref="H909:H912"/>
    <mergeCell ref="K864:K865"/>
    <mergeCell ref="I867:I868"/>
    <mergeCell ref="J867:J868"/>
    <mergeCell ref="K867:K868"/>
    <mergeCell ref="H905:H906"/>
    <mergeCell ref="J864:J865"/>
    <mergeCell ref="H867:H868"/>
    <mergeCell ref="I918:I920"/>
    <mergeCell ref="J918:J920"/>
    <mergeCell ref="H914:H916"/>
    <mergeCell ref="K951:K955"/>
    <mergeCell ref="J951:J955"/>
    <mergeCell ref="I939:I943"/>
    <mergeCell ref="J939:J942"/>
    <mergeCell ref="K939:K942"/>
    <mergeCell ref="I864:I865"/>
    <mergeCell ref="I909:I912"/>
    <mergeCell ref="J909:J912"/>
    <mergeCell ref="H933:H934"/>
    <mergeCell ref="B938:K938"/>
    <mergeCell ref="I930:I931"/>
    <mergeCell ref="K933:K934"/>
    <mergeCell ref="H925:H928"/>
    <mergeCell ref="I925:I928"/>
    <mergeCell ref="K870:K872"/>
    <mergeCell ref="J870:J872"/>
    <mergeCell ref="B918:B920"/>
    <mergeCell ref="B512:B522"/>
    <mergeCell ref="B483:B490"/>
    <mergeCell ref="H971:H975"/>
    <mergeCell ref="I971:I975"/>
    <mergeCell ref="J971:J975"/>
    <mergeCell ref="K971:K975"/>
    <mergeCell ref="J551:J555"/>
    <mergeCell ref="K551:K555"/>
    <mergeCell ref="B649:B655"/>
    <mergeCell ref="B657:B661"/>
    <mergeCell ref="H657:H661"/>
    <mergeCell ref="I657:I661"/>
    <mergeCell ref="J657:J661"/>
    <mergeCell ref="K657:K661"/>
    <mergeCell ref="H760:H764"/>
    <mergeCell ref="I760:I764"/>
    <mergeCell ref="J760:J764"/>
    <mergeCell ref="K760:K764"/>
    <mergeCell ref="B766:B772"/>
    <mergeCell ref="B677:B689"/>
    <mergeCell ref="B571:B586"/>
    <mergeCell ref="B870:B872"/>
    <mergeCell ref="I901:I903"/>
    <mergeCell ref="J901:J903"/>
    <mergeCell ref="J957:J962"/>
    <mergeCell ref="A58:A65"/>
    <mergeCell ref="B58:B64"/>
    <mergeCell ref="A66:A70"/>
    <mergeCell ref="B66:B70"/>
    <mergeCell ref="H66:H70"/>
    <mergeCell ref="I66:I70"/>
    <mergeCell ref="B551:B555"/>
    <mergeCell ref="H551:H555"/>
    <mergeCell ref="I551:I555"/>
    <mergeCell ref="A440:A447"/>
    <mergeCell ref="B440:B446"/>
    <mergeCell ref="A448:A452"/>
    <mergeCell ref="B448:B452"/>
    <mergeCell ref="H448:H452"/>
    <mergeCell ref="I448:I452"/>
    <mergeCell ref="A115:A127"/>
    <mergeCell ref="B115:B125"/>
    <mergeCell ref="A128:A137"/>
    <mergeCell ref="A211:A223"/>
    <mergeCell ref="B211:B221"/>
    <mergeCell ref="A286:A294"/>
    <mergeCell ref="A145:A152"/>
    <mergeCell ref="B145:B151"/>
    <mergeCell ref="A256:A261"/>
    <mergeCell ref="A543:A550"/>
    <mergeCell ref="B543:B549"/>
    <mergeCell ref="B345:B349"/>
    <mergeCell ref="H345:H349"/>
    <mergeCell ref="I345:I349"/>
    <mergeCell ref="A536:A542"/>
    <mergeCell ref="A482:G482"/>
    <mergeCell ref="A525:A535"/>
    <mergeCell ref="J66:J70"/>
    <mergeCell ref="K66:K70"/>
    <mergeCell ref="A337:A344"/>
    <mergeCell ref="B337:B343"/>
    <mergeCell ref="A153:A157"/>
    <mergeCell ref="B153:B157"/>
    <mergeCell ref="H153:H157"/>
    <mergeCell ref="I153:I157"/>
    <mergeCell ref="J153:J157"/>
    <mergeCell ref="K153:K157"/>
    <mergeCell ref="A159:A166"/>
    <mergeCell ref="B159:B165"/>
    <mergeCell ref="A72:A79"/>
    <mergeCell ref="B72:B78"/>
    <mergeCell ref="H224:H233"/>
    <mergeCell ref="I224:I233"/>
    <mergeCell ref="B167:B179"/>
    <mergeCell ref="A167:A179"/>
    <mergeCell ref="B286:B293"/>
    <mergeCell ref="B250:B254"/>
    <mergeCell ref="A306:A318"/>
    <mergeCell ref="A319:A329"/>
    <mergeCell ref="B319:B328"/>
    <mergeCell ref="B256:B260"/>
    <mergeCell ref="A80:A84"/>
    <mergeCell ref="A95:A103"/>
    <mergeCell ref="B235:B240"/>
    <mergeCell ref="B95:B102"/>
    <mergeCell ref="A138:A144"/>
    <mergeCell ref="B138:B143"/>
    <mergeCell ref="A104:A114"/>
    <mergeCell ref="B104:B113"/>
    <mergeCell ref="J448:J452"/>
    <mergeCell ref="K448:K452"/>
    <mergeCell ref="J345:J349"/>
    <mergeCell ref="K345:K349"/>
    <mergeCell ref="B525:B534"/>
    <mergeCell ref="A454:A461"/>
    <mergeCell ref="B454:B460"/>
    <mergeCell ref="A351:A358"/>
    <mergeCell ref="BS379:BY379"/>
    <mergeCell ref="BZ379:CF379"/>
    <mergeCell ref="CG379:CM379"/>
    <mergeCell ref="CN379:CT379"/>
    <mergeCell ref="CU379:DA379"/>
    <mergeCell ref="DB379:DH379"/>
    <mergeCell ref="DI379:DO379"/>
    <mergeCell ref="DP379:DV379"/>
    <mergeCell ref="DW379:EC379"/>
    <mergeCell ref="H379:N379"/>
    <mergeCell ref="O379:U379"/>
    <mergeCell ref="V379:AB379"/>
    <mergeCell ref="AC379:AI379"/>
    <mergeCell ref="AJ379:AP379"/>
    <mergeCell ref="AQ379:AW379"/>
    <mergeCell ref="AX379:BD379"/>
    <mergeCell ref="BE379:BK379"/>
    <mergeCell ref="BL379:BR379"/>
    <mergeCell ref="B351:B357"/>
    <mergeCell ref="A365:A377"/>
    <mergeCell ref="A409:A421"/>
    <mergeCell ref="B409:B419"/>
    <mergeCell ref="A422:A432"/>
    <mergeCell ref="B501:B510"/>
    <mergeCell ref="GO379:GU379"/>
    <mergeCell ref="GV379:HB379"/>
    <mergeCell ref="HC379:HI379"/>
    <mergeCell ref="HJ379:HP379"/>
    <mergeCell ref="HQ379:HW379"/>
    <mergeCell ref="HX379:ID379"/>
    <mergeCell ref="IE379:IK379"/>
    <mergeCell ref="IL379:IR379"/>
    <mergeCell ref="IS379:IY379"/>
    <mergeCell ref="ED379:EJ379"/>
    <mergeCell ref="EK379:EQ379"/>
    <mergeCell ref="ER379:EX379"/>
    <mergeCell ref="EY379:FE379"/>
    <mergeCell ref="FF379:FL379"/>
    <mergeCell ref="FM379:FS379"/>
    <mergeCell ref="FT379:FZ379"/>
    <mergeCell ref="GA379:GG379"/>
    <mergeCell ref="GH379:GN379"/>
    <mergeCell ref="LK379:LQ379"/>
    <mergeCell ref="LR379:LX379"/>
    <mergeCell ref="LY379:ME379"/>
    <mergeCell ref="MF379:ML379"/>
    <mergeCell ref="MM379:MS379"/>
    <mergeCell ref="MT379:MZ379"/>
    <mergeCell ref="NA379:NG379"/>
    <mergeCell ref="NH379:NN379"/>
    <mergeCell ref="NO379:NU379"/>
    <mergeCell ref="IZ379:JF379"/>
    <mergeCell ref="JG379:JM379"/>
    <mergeCell ref="JN379:JT379"/>
    <mergeCell ref="JU379:KA379"/>
    <mergeCell ref="KB379:KH379"/>
    <mergeCell ref="KI379:KO379"/>
    <mergeCell ref="KP379:KV379"/>
    <mergeCell ref="KW379:LC379"/>
    <mergeCell ref="LD379:LJ379"/>
    <mergeCell ref="QG379:QM379"/>
    <mergeCell ref="QN379:QT379"/>
    <mergeCell ref="QU379:RA379"/>
    <mergeCell ref="RB379:RH379"/>
    <mergeCell ref="RI379:RO379"/>
    <mergeCell ref="RP379:RV379"/>
    <mergeCell ref="RW379:SC379"/>
    <mergeCell ref="SD379:SJ379"/>
    <mergeCell ref="SK379:SQ379"/>
    <mergeCell ref="NV379:OB379"/>
    <mergeCell ref="OC379:OI379"/>
    <mergeCell ref="OJ379:OP379"/>
    <mergeCell ref="OQ379:OW379"/>
    <mergeCell ref="OX379:PD379"/>
    <mergeCell ref="PE379:PK379"/>
    <mergeCell ref="PL379:PR379"/>
    <mergeCell ref="PS379:PY379"/>
    <mergeCell ref="PZ379:QF379"/>
    <mergeCell ref="VC379:VI379"/>
    <mergeCell ref="VJ379:VP379"/>
    <mergeCell ref="VQ379:VW379"/>
    <mergeCell ref="VX379:WD379"/>
    <mergeCell ref="WE379:WK379"/>
    <mergeCell ref="WL379:WR379"/>
    <mergeCell ref="WS379:WY379"/>
    <mergeCell ref="WZ379:XF379"/>
    <mergeCell ref="XG379:XM379"/>
    <mergeCell ref="SR379:SX379"/>
    <mergeCell ref="SY379:TE379"/>
    <mergeCell ref="TF379:TL379"/>
    <mergeCell ref="TM379:TS379"/>
    <mergeCell ref="TT379:TZ379"/>
    <mergeCell ref="UA379:UG379"/>
    <mergeCell ref="UH379:UN379"/>
    <mergeCell ref="UO379:UU379"/>
    <mergeCell ref="UV379:VB379"/>
    <mergeCell ref="ZY379:AAE379"/>
    <mergeCell ref="AAF379:AAL379"/>
    <mergeCell ref="AAM379:AAS379"/>
    <mergeCell ref="AAT379:AAZ379"/>
    <mergeCell ref="ABA379:ABG379"/>
    <mergeCell ref="ABH379:ABN379"/>
    <mergeCell ref="ABO379:ABU379"/>
    <mergeCell ref="ABV379:ACB379"/>
    <mergeCell ref="ACC379:ACI379"/>
    <mergeCell ref="XN379:XT379"/>
    <mergeCell ref="XU379:YA379"/>
    <mergeCell ref="YB379:YH379"/>
    <mergeCell ref="YI379:YO379"/>
    <mergeCell ref="YP379:YV379"/>
    <mergeCell ref="YW379:ZC379"/>
    <mergeCell ref="ZD379:ZJ379"/>
    <mergeCell ref="ZK379:ZQ379"/>
    <mergeCell ref="ZR379:ZX379"/>
    <mergeCell ref="AEU379:AFA379"/>
    <mergeCell ref="AFB379:AFH379"/>
    <mergeCell ref="AFI379:AFO379"/>
    <mergeCell ref="AFP379:AFV379"/>
    <mergeCell ref="AFW379:AGC379"/>
    <mergeCell ref="AGD379:AGJ379"/>
    <mergeCell ref="AGK379:AGQ379"/>
    <mergeCell ref="AGR379:AGX379"/>
    <mergeCell ref="AGY379:AHE379"/>
    <mergeCell ref="ACJ379:ACP379"/>
    <mergeCell ref="ACQ379:ACW379"/>
    <mergeCell ref="ACX379:ADD379"/>
    <mergeCell ref="ADE379:ADK379"/>
    <mergeCell ref="ADL379:ADR379"/>
    <mergeCell ref="ADS379:ADY379"/>
    <mergeCell ref="ADZ379:AEF379"/>
    <mergeCell ref="AEG379:AEM379"/>
    <mergeCell ref="AEN379:AET379"/>
    <mergeCell ref="AJQ379:AJW379"/>
    <mergeCell ref="AJX379:AKD379"/>
    <mergeCell ref="AKE379:AKK379"/>
    <mergeCell ref="AKL379:AKR379"/>
    <mergeCell ref="AKS379:AKY379"/>
    <mergeCell ref="AKZ379:ALF379"/>
    <mergeCell ref="ALG379:ALM379"/>
    <mergeCell ref="ALN379:ALT379"/>
    <mergeCell ref="ALU379:AMA379"/>
    <mergeCell ref="AHF379:AHL379"/>
    <mergeCell ref="AHM379:AHS379"/>
    <mergeCell ref="AHT379:AHZ379"/>
    <mergeCell ref="AIA379:AIG379"/>
    <mergeCell ref="AIH379:AIN379"/>
    <mergeCell ref="AIO379:AIU379"/>
    <mergeCell ref="AIV379:AJB379"/>
    <mergeCell ref="AJC379:AJI379"/>
    <mergeCell ref="AJJ379:AJP379"/>
    <mergeCell ref="AOM379:AOS379"/>
    <mergeCell ref="AOT379:AOZ379"/>
    <mergeCell ref="APA379:APG379"/>
    <mergeCell ref="APH379:APN379"/>
    <mergeCell ref="APO379:APU379"/>
    <mergeCell ref="APV379:AQB379"/>
    <mergeCell ref="AQC379:AQI379"/>
    <mergeCell ref="AQJ379:AQP379"/>
    <mergeCell ref="AQQ379:AQW379"/>
    <mergeCell ref="AMB379:AMH379"/>
    <mergeCell ref="AMI379:AMO379"/>
    <mergeCell ref="AMP379:AMV379"/>
    <mergeCell ref="AMW379:ANC379"/>
    <mergeCell ref="AND379:ANJ379"/>
    <mergeCell ref="ANK379:ANQ379"/>
    <mergeCell ref="ANR379:ANX379"/>
    <mergeCell ref="ANY379:AOE379"/>
    <mergeCell ref="AOF379:AOL379"/>
    <mergeCell ref="ATI379:ATO379"/>
    <mergeCell ref="ATP379:ATV379"/>
    <mergeCell ref="ATW379:AUC379"/>
    <mergeCell ref="AUD379:AUJ379"/>
    <mergeCell ref="AUK379:AUQ379"/>
    <mergeCell ref="AUR379:AUX379"/>
    <mergeCell ref="AUY379:AVE379"/>
    <mergeCell ref="AVF379:AVL379"/>
    <mergeCell ref="AVM379:AVS379"/>
    <mergeCell ref="AQX379:ARD379"/>
    <mergeCell ref="ARE379:ARK379"/>
    <mergeCell ref="ARL379:ARR379"/>
    <mergeCell ref="ARS379:ARY379"/>
    <mergeCell ref="ARZ379:ASF379"/>
    <mergeCell ref="ASG379:ASM379"/>
    <mergeCell ref="ASN379:AST379"/>
    <mergeCell ref="ASU379:ATA379"/>
    <mergeCell ref="ATB379:ATH379"/>
    <mergeCell ref="AYE379:AYK379"/>
    <mergeCell ref="AYL379:AYR379"/>
    <mergeCell ref="AYS379:AYY379"/>
    <mergeCell ref="AYZ379:AZF379"/>
    <mergeCell ref="AZG379:AZM379"/>
    <mergeCell ref="AZN379:AZT379"/>
    <mergeCell ref="AZU379:BAA379"/>
    <mergeCell ref="BAB379:BAH379"/>
    <mergeCell ref="BAI379:BAO379"/>
    <mergeCell ref="AVT379:AVZ379"/>
    <mergeCell ref="AWA379:AWG379"/>
    <mergeCell ref="AWH379:AWN379"/>
    <mergeCell ref="AWO379:AWU379"/>
    <mergeCell ref="AWV379:AXB379"/>
    <mergeCell ref="AXC379:AXI379"/>
    <mergeCell ref="AXJ379:AXP379"/>
    <mergeCell ref="AXQ379:AXW379"/>
    <mergeCell ref="AXX379:AYD379"/>
    <mergeCell ref="BDA379:BDG379"/>
    <mergeCell ref="BDH379:BDN379"/>
    <mergeCell ref="BDO379:BDU379"/>
    <mergeCell ref="BDV379:BEB379"/>
    <mergeCell ref="BEC379:BEI379"/>
    <mergeCell ref="BEJ379:BEP379"/>
    <mergeCell ref="BEQ379:BEW379"/>
    <mergeCell ref="BEX379:BFD379"/>
    <mergeCell ref="BFE379:BFK379"/>
    <mergeCell ref="BAP379:BAV379"/>
    <mergeCell ref="BAW379:BBC379"/>
    <mergeCell ref="BBD379:BBJ379"/>
    <mergeCell ref="BBK379:BBQ379"/>
    <mergeCell ref="BBR379:BBX379"/>
    <mergeCell ref="BBY379:BCE379"/>
    <mergeCell ref="BCF379:BCL379"/>
    <mergeCell ref="BCM379:BCS379"/>
    <mergeCell ref="BCT379:BCZ379"/>
    <mergeCell ref="BHW379:BIC379"/>
    <mergeCell ref="BID379:BIJ379"/>
    <mergeCell ref="BIK379:BIQ379"/>
    <mergeCell ref="BIR379:BIX379"/>
    <mergeCell ref="BIY379:BJE379"/>
    <mergeCell ref="BJF379:BJL379"/>
    <mergeCell ref="BJM379:BJS379"/>
    <mergeCell ref="BJT379:BJZ379"/>
    <mergeCell ref="BKA379:BKG379"/>
    <mergeCell ref="BFL379:BFR379"/>
    <mergeCell ref="BFS379:BFY379"/>
    <mergeCell ref="BFZ379:BGF379"/>
    <mergeCell ref="BGG379:BGM379"/>
    <mergeCell ref="BGN379:BGT379"/>
    <mergeCell ref="BGU379:BHA379"/>
    <mergeCell ref="BHB379:BHH379"/>
    <mergeCell ref="BHI379:BHO379"/>
    <mergeCell ref="BHP379:BHV379"/>
    <mergeCell ref="BMS379:BMY379"/>
    <mergeCell ref="BMZ379:BNF379"/>
    <mergeCell ref="BNG379:BNM379"/>
    <mergeCell ref="BNN379:BNT379"/>
    <mergeCell ref="BNU379:BOA379"/>
    <mergeCell ref="BOB379:BOH379"/>
    <mergeCell ref="BOI379:BOO379"/>
    <mergeCell ref="BOP379:BOV379"/>
    <mergeCell ref="BOW379:BPC379"/>
    <mergeCell ref="BKH379:BKN379"/>
    <mergeCell ref="BKO379:BKU379"/>
    <mergeCell ref="BKV379:BLB379"/>
    <mergeCell ref="BLC379:BLI379"/>
    <mergeCell ref="BLJ379:BLP379"/>
    <mergeCell ref="BLQ379:BLW379"/>
    <mergeCell ref="BLX379:BMD379"/>
    <mergeCell ref="BME379:BMK379"/>
    <mergeCell ref="BML379:BMR379"/>
    <mergeCell ref="BRO379:BRU379"/>
    <mergeCell ref="BRV379:BSB379"/>
    <mergeCell ref="BSC379:BSI379"/>
    <mergeCell ref="BSJ379:BSP379"/>
    <mergeCell ref="BSQ379:BSW379"/>
    <mergeCell ref="BSX379:BTD379"/>
    <mergeCell ref="BTE379:BTK379"/>
    <mergeCell ref="BTL379:BTR379"/>
    <mergeCell ref="BTS379:BTY379"/>
    <mergeCell ref="BPD379:BPJ379"/>
    <mergeCell ref="BPK379:BPQ379"/>
    <mergeCell ref="BPR379:BPX379"/>
    <mergeCell ref="BPY379:BQE379"/>
    <mergeCell ref="BQF379:BQL379"/>
    <mergeCell ref="BQM379:BQS379"/>
    <mergeCell ref="BQT379:BQZ379"/>
    <mergeCell ref="BRA379:BRG379"/>
    <mergeCell ref="BRH379:BRN379"/>
    <mergeCell ref="BWK379:BWQ379"/>
    <mergeCell ref="BWR379:BWX379"/>
    <mergeCell ref="BWY379:BXE379"/>
    <mergeCell ref="BXF379:BXL379"/>
    <mergeCell ref="BXM379:BXS379"/>
    <mergeCell ref="BXT379:BXZ379"/>
    <mergeCell ref="BYA379:BYG379"/>
    <mergeCell ref="BYH379:BYN379"/>
    <mergeCell ref="BYO379:BYU379"/>
    <mergeCell ref="BTZ379:BUF379"/>
    <mergeCell ref="BUG379:BUM379"/>
    <mergeCell ref="BUN379:BUT379"/>
    <mergeCell ref="BUU379:BVA379"/>
    <mergeCell ref="BVB379:BVH379"/>
    <mergeCell ref="BVI379:BVO379"/>
    <mergeCell ref="BVP379:BVV379"/>
    <mergeCell ref="BVW379:BWC379"/>
    <mergeCell ref="BWD379:BWJ379"/>
    <mergeCell ref="CBG379:CBM379"/>
    <mergeCell ref="CBN379:CBT379"/>
    <mergeCell ref="CBU379:CCA379"/>
    <mergeCell ref="CCB379:CCH379"/>
    <mergeCell ref="CCI379:CCO379"/>
    <mergeCell ref="CCP379:CCV379"/>
    <mergeCell ref="CCW379:CDC379"/>
    <mergeCell ref="CDD379:CDJ379"/>
    <mergeCell ref="CDK379:CDQ379"/>
    <mergeCell ref="BYV379:BZB379"/>
    <mergeCell ref="BZC379:BZI379"/>
    <mergeCell ref="BZJ379:BZP379"/>
    <mergeCell ref="BZQ379:BZW379"/>
    <mergeCell ref="BZX379:CAD379"/>
    <mergeCell ref="CAE379:CAK379"/>
    <mergeCell ref="CAL379:CAR379"/>
    <mergeCell ref="CAS379:CAY379"/>
    <mergeCell ref="CAZ379:CBF379"/>
    <mergeCell ref="CGC379:CGI379"/>
    <mergeCell ref="CGJ379:CGP379"/>
    <mergeCell ref="CGQ379:CGW379"/>
    <mergeCell ref="CGX379:CHD379"/>
    <mergeCell ref="CHE379:CHK379"/>
    <mergeCell ref="CHL379:CHR379"/>
    <mergeCell ref="CHS379:CHY379"/>
    <mergeCell ref="CHZ379:CIF379"/>
    <mergeCell ref="CIG379:CIM379"/>
    <mergeCell ref="CDR379:CDX379"/>
    <mergeCell ref="CDY379:CEE379"/>
    <mergeCell ref="CEF379:CEL379"/>
    <mergeCell ref="CEM379:CES379"/>
    <mergeCell ref="CET379:CEZ379"/>
    <mergeCell ref="CFA379:CFG379"/>
    <mergeCell ref="CFH379:CFN379"/>
    <mergeCell ref="CFO379:CFU379"/>
    <mergeCell ref="CFV379:CGB379"/>
    <mergeCell ref="CKY379:CLE379"/>
    <mergeCell ref="CLF379:CLL379"/>
    <mergeCell ref="CLM379:CLS379"/>
    <mergeCell ref="CLT379:CLZ379"/>
    <mergeCell ref="CMA379:CMG379"/>
    <mergeCell ref="CMH379:CMN379"/>
    <mergeCell ref="CMO379:CMU379"/>
    <mergeCell ref="CMV379:CNB379"/>
    <mergeCell ref="CNC379:CNI379"/>
    <mergeCell ref="CIN379:CIT379"/>
    <mergeCell ref="CIU379:CJA379"/>
    <mergeCell ref="CJB379:CJH379"/>
    <mergeCell ref="CJI379:CJO379"/>
    <mergeCell ref="CJP379:CJV379"/>
    <mergeCell ref="CJW379:CKC379"/>
    <mergeCell ref="CKD379:CKJ379"/>
    <mergeCell ref="CKK379:CKQ379"/>
    <mergeCell ref="CKR379:CKX379"/>
    <mergeCell ref="CPU379:CQA379"/>
    <mergeCell ref="CQB379:CQH379"/>
    <mergeCell ref="CQI379:CQO379"/>
    <mergeCell ref="CQP379:CQV379"/>
    <mergeCell ref="CQW379:CRC379"/>
    <mergeCell ref="CRD379:CRJ379"/>
    <mergeCell ref="CRK379:CRQ379"/>
    <mergeCell ref="CRR379:CRX379"/>
    <mergeCell ref="CRY379:CSE379"/>
    <mergeCell ref="CNJ379:CNP379"/>
    <mergeCell ref="CNQ379:CNW379"/>
    <mergeCell ref="CNX379:COD379"/>
    <mergeCell ref="COE379:COK379"/>
    <mergeCell ref="COL379:COR379"/>
    <mergeCell ref="COS379:COY379"/>
    <mergeCell ref="COZ379:CPF379"/>
    <mergeCell ref="CPG379:CPM379"/>
    <mergeCell ref="CPN379:CPT379"/>
    <mergeCell ref="CUQ379:CUW379"/>
    <mergeCell ref="CUX379:CVD379"/>
    <mergeCell ref="CVE379:CVK379"/>
    <mergeCell ref="CVL379:CVR379"/>
    <mergeCell ref="CVS379:CVY379"/>
    <mergeCell ref="CVZ379:CWF379"/>
    <mergeCell ref="CWG379:CWM379"/>
    <mergeCell ref="CWN379:CWT379"/>
    <mergeCell ref="CWU379:CXA379"/>
    <mergeCell ref="CSF379:CSL379"/>
    <mergeCell ref="CSM379:CSS379"/>
    <mergeCell ref="CST379:CSZ379"/>
    <mergeCell ref="CTA379:CTG379"/>
    <mergeCell ref="CTH379:CTN379"/>
    <mergeCell ref="CTO379:CTU379"/>
    <mergeCell ref="CTV379:CUB379"/>
    <mergeCell ref="CUC379:CUI379"/>
    <mergeCell ref="CUJ379:CUP379"/>
    <mergeCell ref="CZM379:CZS379"/>
    <mergeCell ref="CZT379:CZZ379"/>
    <mergeCell ref="DAA379:DAG379"/>
    <mergeCell ref="DAH379:DAN379"/>
    <mergeCell ref="DAO379:DAU379"/>
    <mergeCell ref="DAV379:DBB379"/>
    <mergeCell ref="DBC379:DBI379"/>
    <mergeCell ref="DBJ379:DBP379"/>
    <mergeCell ref="DBQ379:DBW379"/>
    <mergeCell ref="CXB379:CXH379"/>
    <mergeCell ref="CXI379:CXO379"/>
    <mergeCell ref="CXP379:CXV379"/>
    <mergeCell ref="CXW379:CYC379"/>
    <mergeCell ref="CYD379:CYJ379"/>
    <mergeCell ref="CYK379:CYQ379"/>
    <mergeCell ref="CYR379:CYX379"/>
    <mergeCell ref="CYY379:CZE379"/>
    <mergeCell ref="CZF379:CZL379"/>
    <mergeCell ref="DEI379:DEO379"/>
    <mergeCell ref="DEP379:DEV379"/>
    <mergeCell ref="DEW379:DFC379"/>
    <mergeCell ref="DFD379:DFJ379"/>
    <mergeCell ref="DFK379:DFQ379"/>
    <mergeCell ref="DFR379:DFX379"/>
    <mergeCell ref="DFY379:DGE379"/>
    <mergeCell ref="DGF379:DGL379"/>
    <mergeCell ref="DGM379:DGS379"/>
    <mergeCell ref="DBX379:DCD379"/>
    <mergeCell ref="DCE379:DCK379"/>
    <mergeCell ref="DCL379:DCR379"/>
    <mergeCell ref="DCS379:DCY379"/>
    <mergeCell ref="DCZ379:DDF379"/>
    <mergeCell ref="DDG379:DDM379"/>
    <mergeCell ref="DDN379:DDT379"/>
    <mergeCell ref="DDU379:DEA379"/>
    <mergeCell ref="DEB379:DEH379"/>
    <mergeCell ref="DJE379:DJK379"/>
    <mergeCell ref="DJL379:DJR379"/>
    <mergeCell ref="DJS379:DJY379"/>
    <mergeCell ref="DJZ379:DKF379"/>
    <mergeCell ref="DKG379:DKM379"/>
    <mergeCell ref="DKN379:DKT379"/>
    <mergeCell ref="DKU379:DLA379"/>
    <mergeCell ref="DLB379:DLH379"/>
    <mergeCell ref="DLI379:DLO379"/>
    <mergeCell ref="DGT379:DGZ379"/>
    <mergeCell ref="DHA379:DHG379"/>
    <mergeCell ref="DHH379:DHN379"/>
    <mergeCell ref="DHO379:DHU379"/>
    <mergeCell ref="DHV379:DIB379"/>
    <mergeCell ref="DIC379:DII379"/>
    <mergeCell ref="DIJ379:DIP379"/>
    <mergeCell ref="DIQ379:DIW379"/>
    <mergeCell ref="DIX379:DJD379"/>
    <mergeCell ref="DOA379:DOG379"/>
    <mergeCell ref="DOH379:DON379"/>
    <mergeCell ref="DOO379:DOU379"/>
    <mergeCell ref="DOV379:DPB379"/>
    <mergeCell ref="DPC379:DPI379"/>
    <mergeCell ref="DPJ379:DPP379"/>
    <mergeCell ref="DPQ379:DPW379"/>
    <mergeCell ref="DPX379:DQD379"/>
    <mergeCell ref="DQE379:DQK379"/>
    <mergeCell ref="DLP379:DLV379"/>
    <mergeCell ref="DLW379:DMC379"/>
    <mergeCell ref="DMD379:DMJ379"/>
    <mergeCell ref="DMK379:DMQ379"/>
    <mergeCell ref="DMR379:DMX379"/>
    <mergeCell ref="DMY379:DNE379"/>
    <mergeCell ref="DNF379:DNL379"/>
    <mergeCell ref="DNM379:DNS379"/>
    <mergeCell ref="DNT379:DNZ379"/>
    <mergeCell ref="DSW379:DTC379"/>
    <mergeCell ref="DTD379:DTJ379"/>
    <mergeCell ref="DTK379:DTQ379"/>
    <mergeCell ref="DTR379:DTX379"/>
    <mergeCell ref="DTY379:DUE379"/>
    <mergeCell ref="DUF379:DUL379"/>
    <mergeCell ref="DUM379:DUS379"/>
    <mergeCell ref="DUT379:DUZ379"/>
    <mergeCell ref="DVA379:DVG379"/>
    <mergeCell ref="DQL379:DQR379"/>
    <mergeCell ref="DQS379:DQY379"/>
    <mergeCell ref="DQZ379:DRF379"/>
    <mergeCell ref="DRG379:DRM379"/>
    <mergeCell ref="DRN379:DRT379"/>
    <mergeCell ref="DRU379:DSA379"/>
    <mergeCell ref="DSB379:DSH379"/>
    <mergeCell ref="DSI379:DSO379"/>
    <mergeCell ref="DSP379:DSV379"/>
    <mergeCell ref="DXS379:DXY379"/>
    <mergeCell ref="DXZ379:DYF379"/>
    <mergeCell ref="DYG379:DYM379"/>
    <mergeCell ref="DYN379:DYT379"/>
    <mergeCell ref="DYU379:DZA379"/>
    <mergeCell ref="DZB379:DZH379"/>
    <mergeCell ref="DZI379:DZO379"/>
    <mergeCell ref="DZP379:DZV379"/>
    <mergeCell ref="DZW379:EAC379"/>
    <mergeCell ref="DVH379:DVN379"/>
    <mergeCell ref="DVO379:DVU379"/>
    <mergeCell ref="DVV379:DWB379"/>
    <mergeCell ref="DWC379:DWI379"/>
    <mergeCell ref="DWJ379:DWP379"/>
    <mergeCell ref="DWQ379:DWW379"/>
    <mergeCell ref="DWX379:DXD379"/>
    <mergeCell ref="DXE379:DXK379"/>
    <mergeCell ref="DXL379:DXR379"/>
    <mergeCell ref="ECO379:ECU379"/>
    <mergeCell ref="ECV379:EDB379"/>
    <mergeCell ref="EDC379:EDI379"/>
    <mergeCell ref="EDJ379:EDP379"/>
    <mergeCell ref="EDQ379:EDW379"/>
    <mergeCell ref="EDX379:EED379"/>
    <mergeCell ref="EEE379:EEK379"/>
    <mergeCell ref="EEL379:EER379"/>
    <mergeCell ref="EES379:EEY379"/>
    <mergeCell ref="EAD379:EAJ379"/>
    <mergeCell ref="EAK379:EAQ379"/>
    <mergeCell ref="EAR379:EAX379"/>
    <mergeCell ref="EAY379:EBE379"/>
    <mergeCell ref="EBF379:EBL379"/>
    <mergeCell ref="EBM379:EBS379"/>
    <mergeCell ref="EBT379:EBZ379"/>
    <mergeCell ref="ECA379:ECG379"/>
    <mergeCell ref="ECH379:ECN379"/>
    <mergeCell ref="EHK379:EHQ379"/>
    <mergeCell ref="EHR379:EHX379"/>
    <mergeCell ref="EHY379:EIE379"/>
    <mergeCell ref="EIF379:EIL379"/>
    <mergeCell ref="EIM379:EIS379"/>
    <mergeCell ref="EIT379:EIZ379"/>
    <mergeCell ref="EJA379:EJG379"/>
    <mergeCell ref="EJH379:EJN379"/>
    <mergeCell ref="EJO379:EJU379"/>
    <mergeCell ref="EEZ379:EFF379"/>
    <mergeCell ref="EFG379:EFM379"/>
    <mergeCell ref="EFN379:EFT379"/>
    <mergeCell ref="EFU379:EGA379"/>
    <mergeCell ref="EGB379:EGH379"/>
    <mergeCell ref="EGI379:EGO379"/>
    <mergeCell ref="EGP379:EGV379"/>
    <mergeCell ref="EGW379:EHC379"/>
    <mergeCell ref="EHD379:EHJ379"/>
    <mergeCell ref="EMG379:EMM379"/>
    <mergeCell ref="EMN379:EMT379"/>
    <mergeCell ref="EMU379:ENA379"/>
    <mergeCell ref="ENB379:ENH379"/>
    <mergeCell ref="ENI379:ENO379"/>
    <mergeCell ref="ENP379:ENV379"/>
    <mergeCell ref="ENW379:EOC379"/>
    <mergeCell ref="EOD379:EOJ379"/>
    <mergeCell ref="EOK379:EOQ379"/>
    <mergeCell ref="EJV379:EKB379"/>
    <mergeCell ref="EKC379:EKI379"/>
    <mergeCell ref="EKJ379:EKP379"/>
    <mergeCell ref="EKQ379:EKW379"/>
    <mergeCell ref="EKX379:ELD379"/>
    <mergeCell ref="ELE379:ELK379"/>
    <mergeCell ref="ELL379:ELR379"/>
    <mergeCell ref="ELS379:ELY379"/>
    <mergeCell ref="ELZ379:EMF379"/>
    <mergeCell ref="ERC379:ERI379"/>
    <mergeCell ref="ERJ379:ERP379"/>
    <mergeCell ref="ERQ379:ERW379"/>
    <mergeCell ref="ERX379:ESD379"/>
    <mergeCell ref="ESE379:ESK379"/>
    <mergeCell ref="ESL379:ESR379"/>
    <mergeCell ref="ESS379:ESY379"/>
    <mergeCell ref="ESZ379:ETF379"/>
    <mergeCell ref="ETG379:ETM379"/>
    <mergeCell ref="EOR379:EOX379"/>
    <mergeCell ref="EOY379:EPE379"/>
    <mergeCell ref="EPF379:EPL379"/>
    <mergeCell ref="EPM379:EPS379"/>
    <mergeCell ref="EPT379:EPZ379"/>
    <mergeCell ref="EQA379:EQG379"/>
    <mergeCell ref="EQH379:EQN379"/>
    <mergeCell ref="EQO379:EQU379"/>
    <mergeCell ref="EQV379:ERB379"/>
    <mergeCell ref="EVY379:EWE379"/>
    <mergeCell ref="EWF379:EWL379"/>
    <mergeCell ref="EWM379:EWS379"/>
    <mergeCell ref="EWT379:EWZ379"/>
    <mergeCell ref="EXA379:EXG379"/>
    <mergeCell ref="EXH379:EXN379"/>
    <mergeCell ref="EXO379:EXU379"/>
    <mergeCell ref="EXV379:EYB379"/>
    <mergeCell ref="EYC379:EYI379"/>
    <mergeCell ref="ETN379:ETT379"/>
    <mergeCell ref="ETU379:EUA379"/>
    <mergeCell ref="EUB379:EUH379"/>
    <mergeCell ref="EUI379:EUO379"/>
    <mergeCell ref="EUP379:EUV379"/>
    <mergeCell ref="EUW379:EVC379"/>
    <mergeCell ref="EVD379:EVJ379"/>
    <mergeCell ref="EVK379:EVQ379"/>
    <mergeCell ref="EVR379:EVX379"/>
    <mergeCell ref="FAU379:FBA379"/>
    <mergeCell ref="FBB379:FBH379"/>
    <mergeCell ref="FBI379:FBO379"/>
    <mergeCell ref="FBP379:FBV379"/>
    <mergeCell ref="FBW379:FCC379"/>
    <mergeCell ref="FCD379:FCJ379"/>
    <mergeCell ref="FCK379:FCQ379"/>
    <mergeCell ref="FCR379:FCX379"/>
    <mergeCell ref="FCY379:FDE379"/>
    <mergeCell ref="EYJ379:EYP379"/>
    <mergeCell ref="EYQ379:EYW379"/>
    <mergeCell ref="EYX379:EZD379"/>
    <mergeCell ref="EZE379:EZK379"/>
    <mergeCell ref="EZL379:EZR379"/>
    <mergeCell ref="EZS379:EZY379"/>
    <mergeCell ref="EZZ379:FAF379"/>
    <mergeCell ref="FAG379:FAM379"/>
    <mergeCell ref="FAN379:FAT379"/>
    <mergeCell ref="FFQ379:FFW379"/>
    <mergeCell ref="FFX379:FGD379"/>
    <mergeCell ref="FGE379:FGK379"/>
    <mergeCell ref="FGL379:FGR379"/>
    <mergeCell ref="FGS379:FGY379"/>
    <mergeCell ref="FGZ379:FHF379"/>
    <mergeCell ref="FHG379:FHM379"/>
    <mergeCell ref="FHN379:FHT379"/>
    <mergeCell ref="FHU379:FIA379"/>
    <mergeCell ref="FDF379:FDL379"/>
    <mergeCell ref="FDM379:FDS379"/>
    <mergeCell ref="FDT379:FDZ379"/>
    <mergeCell ref="FEA379:FEG379"/>
    <mergeCell ref="FEH379:FEN379"/>
    <mergeCell ref="FEO379:FEU379"/>
    <mergeCell ref="FEV379:FFB379"/>
    <mergeCell ref="FFC379:FFI379"/>
    <mergeCell ref="FFJ379:FFP379"/>
    <mergeCell ref="FKM379:FKS379"/>
    <mergeCell ref="FKT379:FKZ379"/>
    <mergeCell ref="FLA379:FLG379"/>
    <mergeCell ref="FLH379:FLN379"/>
    <mergeCell ref="FLO379:FLU379"/>
    <mergeCell ref="FLV379:FMB379"/>
    <mergeCell ref="FMC379:FMI379"/>
    <mergeCell ref="FMJ379:FMP379"/>
    <mergeCell ref="FMQ379:FMW379"/>
    <mergeCell ref="FIB379:FIH379"/>
    <mergeCell ref="FII379:FIO379"/>
    <mergeCell ref="FIP379:FIV379"/>
    <mergeCell ref="FIW379:FJC379"/>
    <mergeCell ref="FJD379:FJJ379"/>
    <mergeCell ref="FJK379:FJQ379"/>
    <mergeCell ref="FJR379:FJX379"/>
    <mergeCell ref="FJY379:FKE379"/>
    <mergeCell ref="FKF379:FKL379"/>
    <mergeCell ref="FPI379:FPO379"/>
    <mergeCell ref="FPP379:FPV379"/>
    <mergeCell ref="FPW379:FQC379"/>
    <mergeCell ref="FQD379:FQJ379"/>
    <mergeCell ref="FQK379:FQQ379"/>
    <mergeCell ref="FQR379:FQX379"/>
    <mergeCell ref="FQY379:FRE379"/>
    <mergeCell ref="FRF379:FRL379"/>
    <mergeCell ref="FRM379:FRS379"/>
    <mergeCell ref="FMX379:FND379"/>
    <mergeCell ref="FNE379:FNK379"/>
    <mergeCell ref="FNL379:FNR379"/>
    <mergeCell ref="FNS379:FNY379"/>
    <mergeCell ref="FNZ379:FOF379"/>
    <mergeCell ref="FOG379:FOM379"/>
    <mergeCell ref="FON379:FOT379"/>
    <mergeCell ref="FOU379:FPA379"/>
    <mergeCell ref="FPB379:FPH379"/>
    <mergeCell ref="FUE379:FUK379"/>
    <mergeCell ref="FUL379:FUR379"/>
    <mergeCell ref="FUS379:FUY379"/>
    <mergeCell ref="FUZ379:FVF379"/>
    <mergeCell ref="FVG379:FVM379"/>
    <mergeCell ref="FVN379:FVT379"/>
    <mergeCell ref="FVU379:FWA379"/>
    <mergeCell ref="FWB379:FWH379"/>
    <mergeCell ref="FWI379:FWO379"/>
    <mergeCell ref="FRT379:FRZ379"/>
    <mergeCell ref="FSA379:FSG379"/>
    <mergeCell ref="FSH379:FSN379"/>
    <mergeCell ref="FSO379:FSU379"/>
    <mergeCell ref="FSV379:FTB379"/>
    <mergeCell ref="FTC379:FTI379"/>
    <mergeCell ref="FTJ379:FTP379"/>
    <mergeCell ref="FTQ379:FTW379"/>
    <mergeCell ref="FTX379:FUD379"/>
    <mergeCell ref="FZA379:FZG379"/>
    <mergeCell ref="FZH379:FZN379"/>
    <mergeCell ref="FZO379:FZU379"/>
    <mergeCell ref="FZV379:GAB379"/>
    <mergeCell ref="GAC379:GAI379"/>
    <mergeCell ref="GAJ379:GAP379"/>
    <mergeCell ref="GAQ379:GAW379"/>
    <mergeCell ref="GAX379:GBD379"/>
    <mergeCell ref="GBE379:GBK379"/>
    <mergeCell ref="FWP379:FWV379"/>
    <mergeCell ref="FWW379:FXC379"/>
    <mergeCell ref="FXD379:FXJ379"/>
    <mergeCell ref="FXK379:FXQ379"/>
    <mergeCell ref="FXR379:FXX379"/>
    <mergeCell ref="FXY379:FYE379"/>
    <mergeCell ref="FYF379:FYL379"/>
    <mergeCell ref="FYM379:FYS379"/>
    <mergeCell ref="FYT379:FYZ379"/>
    <mergeCell ref="GDW379:GEC379"/>
    <mergeCell ref="GED379:GEJ379"/>
    <mergeCell ref="GEK379:GEQ379"/>
    <mergeCell ref="GER379:GEX379"/>
    <mergeCell ref="GEY379:GFE379"/>
    <mergeCell ref="GFF379:GFL379"/>
    <mergeCell ref="GFM379:GFS379"/>
    <mergeCell ref="GFT379:GFZ379"/>
    <mergeCell ref="GGA379:GGG379"/>
    <mergeCell ref="GBL379:GBR379"/>
    <mergeCell ref="GBS379:GBY379"/>
    <mergeCell ref="GBZ379:GCF379"/>
    <mergeCell ref="GCG379:GCM379"/>
    <mergeCell ref="GCN379:GCT379"/>
    <mergeCell ref="GCU379:GDA379"/>
    <mergeCell ref="GDB379:GDH379"/>
    <mergeCell ref="GDI379:GDO379"/>
    <mergeCell ref="GDP379:GDV379"/>
    <mergeCell ref="GIS379:GIY379"/>
    <mergeCell ref="GIZ379:GJF379"/>
    <mergeCell ref="GJG379:GJM379"/>
    <mergeCell ref="GJN379:GJT379"/>
    <mergeCell ref="GJU379:GKA379"/>
    <mergeCell ref="GKB379:GKH379"/>
    <mergeCell ref="GKI379:GKO379"/>
    <mergeCell ref="GKP379:GKV379"/>
    <mergeCell ref="GKW379:GLC379"/>
    <mergeCell ref="GGH379:GGN379"/>
    <mergeCell ref="GGO379:GGU379"/>
    <mergeCell ref="GGV379:GHB379"/>
    <mergeCell ref="GHC379:GHI379"/>
    <mergeCell ref="GHJ379:GHP379"/>
    <mergeCell ref="GHQ379:GHW379"/>
    <mergeCell ref="GHX379:GID379"/>
    <mergeCell ref="GIE379:GIK379"/>
    <mergeCell ref="GIL379:GIR379"/>
    <mergeCell ref="GNO379:GNU379"/>
    <mergeCell ref="GNV379:GOB379"/>
    <mergeCell ref="GOC379:GOI379"/>
    <mergeCell ref="GOJ379:GOP379"/>
    <mergeCell ref="GOQ379:GOW379"/>
    <mergeCell ref="GOX379:GPD379"/>
    <mergeCell ref="GPE379:GPK379"/>
    <mergeCell ref="GPL379:GPR379"/>
    <mergeCell ref="GPS379:GPY379"/>
    <mergeCell ref="GLD379:GLJ379"/>
    <mergeCell ref="GLK379:GLQ379"/>
    <mergeCell ref="GLR379:GLX379"/>
    <mergeCell ref="GLY379:GME379"/>
    <mergeCell ref="GMF379:GML379"/>
    <mergeCell ref="GMM379:GMS379"/>
    <mergeCell ref="GMT379:GMZ379"/>
    <mergeCell ref="GNA379:GNG379"/>
    <mergeCell ref="GNH379:GNN379"/>
    <mergeCell ref="GSK379:GSQ379"/>
    <mergeCell ref="GSR379:GSX379"/>
    <mergeCell ref="GSY379:GTE379"/>
    <mergeCell ref="GTF379:GTL379"/>
    <mergeCell ref="GTM379:GTS379"/>
    <mergeCell ref="GTT379:GTZ379"/>
    <mergeCell ref="GUA379:GUG379"/>
    <mergeCell ref="GUH379:GUN379"/>
    <mergeCell ref="GUO379:GUU379"/>
    <mergeCell ref="GPZ379:GQF379"/>
    <mergeCell ref="GQG379:GQM379"/>
    <mergeCell ref="GQN379:GQT379"/>
    <mergeCell ref="GQU379:GRA379"/>
    <mergeCell ref="GRB379:GRH379"/>
    <mergeCell ref="GRI379:GRO379"/>
    <mergeCell ref="GRP379:GRV379"/>
    <mergeCell ref="GRW379:GSC379"/>
    <mergeCell ref="GSD379:GSJ379"/>
    <mergeCell ref="GXG379:GXM379"/>
    <mergeCell ref="GXN379:GXT379"/>
    <mergeCell ref="GXU379:GYA379"/>
    <mergeCell ref="GYB379:GYH379"/>
    <mergeCell ref="GYI379:GYO379"/>
    <mergeCell ref="GYP379:GYV379"/>
    <mergeCell ref="GYW379:GZC379"/>
    <mergeCell ref="GZD379:GZJ379"/>
    <mergeCell ref="GZK379:GZQ379"/>
    <mergeCell ref="GUV379:GVB379"/>
    <mergeCell ref="GVC379:GVI379"/>
    <mergeCell ref="GVJ379:GVP379"/>
    <mergeCell ref="GVQ379:GVW379"/>
    <mergeCell ref="GVX379:GWD379"/>
    <mergeCell ref="GWE379:GWK379"/>
    <mergeCell ref="GWL379:GWR379"/>
    <mergeCell ref="GWS379:GWY379"/>
    <mergeCell ref="GWZ379:GXF379"/>
    <mergeCell ref="HCC379:HCI379"/>
    <mergeCell ref="HCJ379:HCP379"/>
    <mergeCell ref="HCQ379:HCW379"/>
    <mergeCell ref="HCX379:HDD379"/>
    <mergeCell ref="HDE379:HDK379"/>
    <mergeCell ref="HDL379:HDR379"/>
    <mergeCell ref="HDS379:HDY379"/>
    <mergeCell ref="HDZ379:HEF379"/>
    <mergeCell ref="HEG379:HEM379"/>
    <mergeCell ref="GZR379:GZX379"/>
    <mergeCell ref="GZY379:HAE379"/>
    <mergeCell ref="HAF379:HAL379"/>
    <mergeCell ref="HAM379:HAS379"/>
    <mergeCell ref="HAT379:HAZ379"/>
    <mergeCell ref="HBA379:HBG379"/>
    <mergeCell ref="HBH379:HBN379"/>
    <mergeCell ref="HBO379:HBU379"/>
    <mergeCell ref="HBV379:HCB379"/>
    <mergeCell ref="HGY379:HHE379"/>
    <mergeCell ref="HHF379:HHL379"/>
    <mergeCell ref="HHM379:HHS379"/>
    <mergeCell ref="HHT379:HHZ379"/>
    <mergeCell ref="HIA379:HIG379"/>
    <mergeCell ref="HIH379:HIN379"/>
    <mergeCell ref="HIO379:HIU379"/>
    <mergeCell ref="HIV379:HJB379"/>
    <mergeCell ref="HJC379:HJI379"/>
    <mergeCell ref="HEN379:HET379"/>
    <mergeCell ref="HEU379:HFA379"/>
    <mergeCell ref="HFB379:HFH379"/>
    <mergeCell ref="HFI379:HFO379"/>
    <mergeCell ref="HFP379:HFV379"/>
    <mergeCell ref="HFW379:HGC379"/>
    <mergeCell ref="HGD379:HGJ379"/>
    <mergeCell ref="HGK379:HGQ379"/>
    <mergeCell ref="HGR379:HGX379"/>
    <mergeCell ref="HLU379:HMA379"/>
    <mergeCell ref="HMB379:HMH379"/>
    <mergeCell ref="HMI379:HMO379"/>
    <mergeCell ref="HMP379:HMV379"/>
    <mergeCell ref="HMW379:HNC379"/>
    <mergeCell ref="HND379:HNJ379"/>
    <mergeCell ref="HNK379:HNQ379"/>
    <mergeCell ref="HNR379:HNX379"/>
    <mergeCell ref="HNY379:HOE379"/>
    <mergeCell ref="HJJ379:HJP379"/>
    <mergeCell ref="HJQ379:HJW379"/>
    <mergeCell ref="HJX379:HKD379"/>
    <mergeCell ref="HKE379:HKK379"/>
    <mergeCell ref="HKL379:HKR379"/>
    <mergeCell ref="HKS379:HKY379"/>
    <mergeCell ref="HKZ379:HLF379"/>
    <mergeCell ref="HLG379:HLM379"/>
    <mergeCell ref="HLN379:HLT379"/>
    <mergeCell ref="HQQ379:HQW379"/>
    <mergeCell ref="HQX379:HRD379"/>
    <mergeCell ref="HRE379:HRK379"/>
    <mergeCell ref="HRL379:HRR379"/>
    <mergeCell ref="HRS379:HRY379"/>
    <mergeCell ref="HRZ379:HSF379"/>
    <mergeCell ref="HSG379:HSM379"/>
    <mergeCell ref="HSN379:HST379"/>
    <mergeCell ref="HSU379:HTA379"/>
    <mergeCell ref="HOF379:HOL379"/>
    <mergeCell ref="HOM379:HOS379"/>
    <mergeCell ref="HOT379:HOZ379"/>
    <mergeCell ref="HPA379:HPG379"/>
    <mergeCell ref="HPH379:HPN379"/>
    <mergeCell ref="HPO379:HPU379"/>
    <mergeCell ref="HPV379:HQB379"/>
    <mergeCell ref="HQC379:HQI379"/>
    <mergeCell ref="HQJ379:HQP379"/>
    <mergeCell ref="HVM379:HVS379"/>
    <mergeCell ref="HVT379:HVZ379"/>
    <mergeCell ref="HWA379:HWG379"/>
    <mergeCell ref="HWH379:HWN379"/>
    <mergeCell ref="HWO379:HWU379"/>
    <mergeCell ref="HWV379:HXB379"/>
    <mergeCell ref="HXC379:HXI379"/>
    <mergeCell ref="HXJ379:HXP379"/>
    <mergeCell ref="HXQ379:HXW379"/>
    <mergeCell ref="HTB379:HTH379"/>
    <mergeCell ref="HTI379:HTO379"/>
    <mergeCell ref="HTP379:HTV379"/>
    <mergeCell ref="HTW379:HUC379"/>
    <mergeCell ref="HUD379:HUJ379"/>
    <mergeCell ref="HUK379:HUQ379"/>
    <mergeCell ref="HUR379:HUX379"/>
    <mergeCell ref="HUY379:HVE379"/>
    <mergeCell ref="HVF379:HVL379"/>
    <mergeCell ref="IAI379:IAO379"/>
    <mergeCell ref="IAP379:IAV379"/>
    <mergeCell ref="IAW379:IBC379"/>
    <mergeCell ref="IBD379:IBJ379"/>
    <mergeCell ref="IBK379:IBQ379"/>
    <mergeCell ref="IBR379:IBX379"/>
    <mergeCell ref="IBY379:ICE379"/>
    <mergeCell ref="ICF379:ICL379"/>
    <mergeCell ref="ICM379:ICS379"/>
    <mergeCell ref="HXX379:HYD379"/>
    <mergeCell ref="HYE379:HYK379"/>
    <mergeCell ref="HYL379:HYR379"/>
    <mergeCell ref="HYS379:HYY379"/>
    <mergeCell ref="HYZ379:HZF379"/>
    <mergeCell ref="HZG379:HZM379"/>
    <mergeCell ref="HZN379:HZT379"/>
    <mergeCell ref="HZU379:IAA379"/>
    <mergeCell ref="IAB379:IAH379"/>
    <mergeCell ref="IFE379:IFK379"/>
    <mergeCell ref="IFL379:IFR379"/>
    <mergeCell ref="IFS379:IFY379"/>
    <mergeCell ref="IFZ379:IGF379"/>
    <mergeCell ref="IGG379:IGM379"/>
    <mergeCell ref="IGN379:IGT379"/>
    <mergeCell ref="IGU379:IHA379"/>
    <mergeCell ref="IHB379:IHH379"/>
    <mergeCell ref="IHI379:IHO379"/>
    <mergeCell ref="ICT379:ICZ379"/>
    <mergeCell ref="IDA379:IDG379"/>
    <mergeCell ref="IDH379:IDN379"/>
    <mergeCell ref="IDO379:IDU379"/>
    <mergeCell ref="IDV379:IEB379"/>
    <mergeCell ref="IEC379:IEI379"/>
    <mergeCell ref="IEJ379:IEP379"/>
    <mergeCell ref="IEQ379:IEW379"/>
    <mergeCell ref="IEX379:IFD379"/>
    <mergeCell ref="IKA379:IKG379"/>
    <mergeCell ref="IKH379:IKN379"/>
    <mergeCell ref="IKO379:IKU379"/>
    <mergeCell ref="IKV379:ILB379"/>
    <mergeCell ref="ILC379:ILI379"/>
    <mergeCell ref="ILJ379:ILP379"/>
    <mergeCell ref="ILQ379:ILW379"/>
    <mergeCell ref="ILX379:IMD379"/>
    <mergeCell ref="IME379:IMK379"/>
    <mergeCell ref="IHP379:IHV379"/>
    <mergeCell ref="IHW379:IIC379"/>
    <mergeCell ref="IID379:IIJ379"/>
    <mergeCell ref="IIK379:IIQ379"/>
    <mergeCell ref="IIR379:IIX379"/>
    <mergeCell ref="IIY379:IJE379"/>
    <mergeCell ref="IJF379:IJL379"/>
    <mergeCell ref="IJM379:IJS379"/>
    <mergeCell ref="IJT379:IJZ379"/>
    <mergeCell ref="IOW379:IPC379"/>
    <mergeCell ref="IPD379:IPJ379"/>
    <mergeCell ref="IPK379:IPQ379"/>
    <mergeCell ref="IPR379:IPX379"/>
    <mergeCell ref="IPY379:IQE379"/>
    <mergeCell ref="IQF379:IQL379"/>
    <mergeCell ref="IQM379:IQS379"/>
    <mergeCell ref="IQT379:IQZ379"/>
    <mergeCell ref="IRA379:IRG379"/>
    <mergeCell ref="IML379:IMR379"/>
    <mergeCell ref="IMS379:IMY379"/>
    <mergeCell ref="IMZ379:INF379"/>
    <mergeCell ref="ING379:INM379"/>
    <mergeCell ref="INN379:INT379"/>
    <mergeCell ref="INU379:IOA379"/>
    <mergeCell ref="IOB379:IOH379"/>
    <mergeCell ref="IOI379:IOO379"/>
    <mergeCell ref="IOP379:IOV379"/>
    <mergeCell ref="ITS379:ITY379"/>
    <mergeCell ref="ITZ379:IUF379"/>
    <mergeCell ref="IUG379:IUM379"/>
    <mergeCell ref="IUN379:IUT379"/>
    <mergeCell ref="IUU379:IVA379"/>
    <mergeCell ref="IVB379:IVH379"/>
    <mergeCell ref="IVI379:IVO379"/>
    <mergeCell ref="IVP379:IVV379"/>
    <mergeCell ref="IVW379:IWC379"/>
    <mergeCell ref="IRH379:IRN379"/>
    <mergeCell ref="IRO379:IRU379"/>
    <mergeCell ref="IRV379:ISB379"/>
    <mergeCell ref="ISC379:ISI379"/>
    <mergeCell ref="ISJ379:ISP379"/>
    <mergeCell ref="ISQ379:ISW379"/>
    <mergeCell ref="ISX379:ITD379"/>
    <mergeCell ref="ITE379:ITK379"/>
    <mergeCell ref="ITL379:ITR379"/>
    <mergeCell ref="IYO379:IYU379"/>
    <mergeCell ref="IYV379:IZB379"/>
    <mergeCell ref="IZC379:IZI379"/>
    <mergeCell ref="IZJ379:IZP379"/>
    <mergeCell ref="IZQ379:IZW379"/>
    <mergeCell ref="IZX379:JAD379"/>
    <mergeCell ref="JAE379:JAK379"/>
    <mergeCell ref="JAL379:JAR379"/>
    <mergeCell ref="JAS379:JAY379"/>
    <mergeCell ref="IWD379:IWJ379"/>
    <mergeCell ref="IWK379:IWQ379"/>
    <mergeCell ref="IWR379:IWX379"/>
    <mergeCell ref="IWY379:IXE379"/>
    <mergeCell ref="IXF379:IXL379"/>
    <mergeCell ref="IXM379:IXS379"/>
    <mergeCell ref="IXT379:IXZ379"/>
    <mergeCell ref="IYA379:IYG379"/>
    <mergeCell ref="IYH379:IYN379"/>
    <mergeCell ref="JDK379:JDQ379"/>
    <mergeCell ref="JDR379:JDX379"/>
    <mergeCell ref="JDY379:JEE379"/>
    <mergeCell ref="JEF379:JEL379"/>
    <mergeCell ref="JEM379:JES379"/>
    <mergeCell ref="JET379:JEZ379"/>
    <mergeCell ref="JFA379:JFG379"/>
    <mergeCell ref="JFH379:JFN379"/>
    <mergeCell ref="JFO379:JFU379"/>
    <mergeCell ref="JAZ379:JBF379"/>
    <mergeCell ref="JBG379:JBM379"/>
    <mergeCell ref="JBN379:JBT379"/>
    <mergeCell ref="JBU379:JCA379"/>
    <mergeCell ref="JCB379:JCH379"/>
    <mergeCell ref="JCI379:JCO379"/>
    <mergeCell ref="JCP379:JCV379"/>
    <mergeCell ref="JCW379:JDC379"/>
    <mergeCell ref="JDD379:JDJ379"/>
    <mergeCell ref="JIG379:JIM379"/>
    <mergeCell ref="JIN379:JIT379"/>
    <mergeCell ref="JIU379:JJA379"/>
    <mergeCell ref="JJB379:JJH379"/>
    <mergeCell ref="JJI379:JJO379"/>
    <mergeCell ref="JJP379:JJV379"/>
    <mergeCell ref="JJW379:JKC379"/>
    <mergeCell ref="JKD379:JKJ379"/>
    <mergeCell ref="JKK379:JKQ379"/>
    <mergeCell ref="JFV379:JGB379"/>
    <mergeCell ref="JGC379:JGI379"/>
    <mergeCell ref="JGJ379:JGP379"/>
    <mergeCell ref="JGQ379:JGW379"/>
    <mergeCell ref="JGX379:JHD379"/>
    <mergeCell ref="JHE379:JHK379"/>
    <mergeCell ref="JHL379:JHR379"/>
    <mergeCell ref="JHS379:JHY379"/>
    <mergeCell ref="JHZ379:JIF379"/>
    <mergeCell ref="JNC379:JNI379"/>
    <mergeCell ref="JNJ379:JNP379"/>
    <mergeCell ref="JNQ379:JNW379"/>
    <mergeCell ref="JNX379:JOD379"/>
    <mergeCell ref="JOE379:JOK379"/>
    <mergeCell ref="JOL379:JOR379"/>
    <mergeCell ref="JOS379:JOY379"/>
    <mergeCell ref="JOZ379:JPF379"/>
    <mergeCell ref="JPG379:JPM379"/>
    <mergeCell ref="JKR379:JKX379"/>
    <mergeCell ref="JKY379:JLE379"/>
    <mergeCell ref="JLF379:JLL379"/>
    <mergeCell ref="JLM379:JLS379"/>
    <mergeCell ref="JLT379:JLZ379"/>
    <mergeCell ref="JMA379:JMG379"/>
    <mergeCell ref="JMH379:JMN379"/>
    <mergeCell ref="JMO379:JMU379"/>
    <mergeCell ref="JMV379:JNB379"/>
    <mergeCell ref="JRY379:JSE379"/>
    <mergeCell ref="JSF379:JSL379"/>
    <mergeCell ref="JSM379:JSS379"/>
    <mergeCell ref="JST379:JSZ379"/>
    <mergeCell ref="JTA379:JTG379"/>
    <mergeCell ref="JTH379:JTN379"/>
    <mergeCell ref="JTO379:JTU379"/>
    <mergeCell ref="JTV379:JUB379"/>
    <mergeCell ref="JUC379:JUI379"/>
    <mergeCell ref="JPN379:JPT379"/>
    <mergeCell ref="JPU379:JQA379"/>
    <mergeCell ref="JQB379:JQH379"/>
    <mergeCell ref="JQI379:JQO379"/>
    <mergeCell ref="JQP379:JQV379"/>
    <mergeCell ref="JQW379:JRC379"/>
    <mergeCell ref="JRD379:JRJ379"/>
    <mergeCell ref="JRK379:JRQ379"/>
    <mergeCell ref="JRR379:JRX379"/>
    <mergeCell ref="JWU379:JXA379"/>
    <mergeCell ref="JXB379:JXH379"/>
    <mergeCell ref="JXI379:JXO379"/>
    <mergeCell ref="JXP379:JXV379"/>
    <mergeCell ref="JXW379:JYC379"/>
    <mergeCell ref="JYD379:JYJ379"/>
    <mergeCell ref="JYK379:JYQ379"/>
    <mergeCell ref="JYR379:JYX379"/>
    <mergeCell ref="JYY379:JZE379"/>
    <mergeCell ref="JUJ379:JUP379"/>
    <mergeCell ref="JUQ379:JUW379"/>
    <mergeCell ref="JUX379:JVD379"/>
    <mergeCell ref="JVE379:JVK379"/>
    <mergeCell ref="JVL379:JVR379"/>
    <mergeCell ref="JVS379:JVY379"/>
    <mergeCell ref="JVZ379:JWF379"/>
    <mergeCell ref="JWG379:JWM379"/>
    <mergeCell ref="JWN379:JWT379"/>
    <mergeCell ref="KBQ379:KBW379"/>
    <mergeCell ref="KBX379:KCD379"/>
    <mergeCell ref="KCE379:KCK379"/>
    <mergeCell ref="KCL379:KCR379"/>
    <mergeCell ref="KCS379:KCY379"/>
    <mergeCell ref="KCZ379:KDF379"/>
    <mergeCell ref="KDG379:KDM379"/>
    <mergeCell ref="KDN379:KDT379"/>
    <mergeCell ref="KDU379:KEA379"/>
    <mergeCell ref="JZF379:JZL379"/>
    <mergeCell ref="JZM379:JZS379"/>
    <mergeCell ref="JZT379:JZZ379"/>
    <mergeCell ref="KAA379:KAG379"/>
    <mergeCell ref="KAH379:KAN379"/>
    <mergeCell ref="KAO379:KAU379"/>
    <mergeCell ref="KAV379:KBB379"/>
    <mergeCell ref="KBC379:KBI379"/>
    <mergeCell ref="KBJ379:KBP379"/>
    <mergeCell ref="KGM379:KGS379"/>
    <mergeCell ref="KGT379:KGZ379"/>
    <mergeCell ref="KHA379:KHG379"/>
    <mergeCell ref="KHH379:KHN379"/>
    <mergeCell ref="KHO379:KHU379"/>
    <mergeCell ref="KHV379:KIB379"/>
    <mergeCell ref="KIC379:KII379"/>
    <mergeCell ref="KIJ379:KIP379"/>
    <mergeCell ref="KIQ379:KIW379"/>
    <mergeCell ref="KEB379:KEH379"/>
    <mergeCell ref="KEI379:KEO379"/>
    <mergeCell ref="KEP379:KEV379"/>
    <mergeCell ref="KEW379:KFC379"/>
    <mergeCell ref="KFD379:KFJ379"/>
    <mergeCell ref="KFK379:KFQ379"/>
    <mergeCell ref="KFR379:KFX379"/>
    <mergeCell ref="KFY379:KGE379"/>
    <mergeCell ref="KGF379:KGL379"/>
    <mergeCell ref="KLI379:KLO379"/>
    <mergeCell ref="KLP379:KLV379"/>
    <mergeCell ref="KLW379:KMC379"/>
    <mergeCell ref="KMD379:KMJ379"/>
    <mergeCell ref="KMK379:KMQ379"/>
    <mergeCell ref="KMR379:KMX379"/>
    <mergeCell ref="KMY379:KNE379"/>
    <mergeCell ref="KNF379:KNL379"/>
    <mergeCell ref="KNM379:KNS379"/>
    <mergeCell ref="KIX379:KJD379"/>
    <mergeCell ref="KJE379:KJK379"/>
    <mergeCell ref="KJL379:KJR379"/>
    <mergeCell ref="KJS379:KJY379"/>
    <mergeCell ref="KJZ379:KKF379"/>
    <mergeCell ref="KKG379:KKM379"/>
    <mergeCell ref="KKN379:KKT379"/>
    <mergeCell ref="KKU379:KLA379"/>
    <mergeCell ref="KLB379:KLH379"/>
    <mergeCell ref="KQE379:KQK379"/>
    <mergeCell ref="KQL379:KQR379"/>
    <mergeCell ref="KQS379:KQY379"/>
    <mergeCell ref="KQZ379:KRF379"/>
    <mergeCell ref="KRG379:KRM379"/>
    <mergeCell ref="KRN379:KRT379"/>
    <mergeCell ref="KRU379:KSA379"/>
    <mergeCell ref="KSB379:KSH379"/>
    <mergeCell ref="KSI379:KSO379"/>
    <mergeCell ref="KNT379:KNZ379"/>
    <mergeCell ref="KOA379:KOG379"/>
    <mergeCell ref="KOH379:KON379"/>
    <mergeCell ref="KOO379:KOU379"/>
    <mergeCell ref="KOV379:KPB379"/>
    <mergeCell ref="KPC379:KPI379"/>
    <mergeCell ref="KPJ379:KPP379"/>
    <mergeCell ref="KPQ379:KPW379"/>
    <mergeCell ref="KPX379:KQD379"/>
    <mergeCell ref="KVA379:KVG379"/>
    <mergeCell ref="KVH379:KVN379"/>
    <mergeCell ref="KVO379:KVU379"/>
    <mergeCell ref="KVV379:KWB379"/>
    <mergeCell ref="KWC379:KWI379"/>
    <mergeCell ref="KWJ379:KWP379"/>
    <mergeCell ref="KWQ379:KWW379"/>
    <mergeCell ref="KWX379:KXD379"/>
    <mergeCell ref="KXE379:KXK379"/>
    <mergeCell ref="KSP379:KSV379"/>
    <mergeCell ref="KSW379:KTC379"/>
    <mergeCell ref="KTD379:KTJ379"/>
    <mergeCell ref="KTK379:KTQ379"/>
    <mergeCell ref="KTR379:KTX379"/>
    <mergeCell ref="KTY379:KUE379"/>
    <mergeCell ref="KUF379:KUL379"/>
    <mergeCell ref="KUM379:KUS379"/>
    <mergeCell ref="KUT379:KUZ379"/>
    <mergeCell ref="KZW379:LAC379"/>
    <mergeCell ref="LAD379:LAJ379"/>
    <mergeCell ref="LAK379:LAQ379"/>
    <mergeCell ref="LAR379:LAX379"/>
    <mergeCell ref="LAY379:LBE379"/>
    <mergeCell ref="LBF379:LBL379"/>
    <mergeCell ref="LBM379:LBS379"/>
    <mergeCell ref="LBT379:LBZ379"/>
    <mergeCell ref="LCA379:LCG379"/>
    <mergeCell ref="KXL379:KXR379"/>
    <mergeCell ref="KXS379:KXY379"/>
    <mergeCell ref="KXZ379:KYF379"/>
    <mergeCell ref="KYG379:KYM379"/>
    <mergeCell ref="KYN379:KYT379"/>
    <mergeCell ref="KYU379:KZA379"/>
    <mergeCell ref="KZB379:KZH379"/>
    <mergeCell ref="KZI379:KZO379"/>
    <mergeCell ref="KZP379:KZV379"/>
    <mergeCell ref="LES379:LEY379"/>
    <mergeCell ref="LEZ379:LFF379"/>
    <mergeCell ref="LFG379:LFM379"/>
    <mergeCell ref="LFN379:LFT379"/>
    <mergeCell ref="LFU379:LGA379"/>
    <mergeCell ref="LGB379:LGH379"/>
    <mergeCell ref="LGI379:LGO379"/>
    <mergeCell ref="LGP379:LGV379"/>
    <mergeCell ref="LGW379:LHC379"/>
    <mergeCell ref="LCH379:LCN379"/>
    <mergeCell ref="LCO379:LCU379"/>
    <mergeCell ref="LCV379:LDB379"/>
    <mergeCell ref="LDC379:LDI379"/>
    <mergeCell ref="LDJ379:LDP379"/>
    <mergeCell ref="LDQ379:LDW379"/>
    <mergeCell ref="LDX379:LED379"/>
    <mergeCell ref="LEE379:LEK379"/>
    <mergeCell ref="LEL379:LER379"/>
    <mergeCell ref="LJO379:LJU379"/>
    <mergeCell ref="LJV379:LKB379"/>
    <mergeCell ref="LKC379:LKI379"/>
    <mergeCell ref="LKJ379:LKP379"/>
    <mergeCell ref="LKQ379:LKW379"/>
    <mergeCell ref="LKX379:LLD379"/>
    <mergeCell ref="LLE379:LLK379"/>
    <mergeCell ref="LLL379:LLR379"/>
    <mergeCell ref="LLS379:LLY379"/>
    <mergeCell ref="LHD379:LHJ379"/>
    <mergeCell ref="LHK379:LHQ379"/>
    <mergeCell ref="LHR379:LHX379"/>
    <mergeCell ref="LHY379:LIE379"/>
    <mergeCell ref="LIF379:LIL379"/>
    <mergeCell ref="LIM379:LIS379"/>
    <mergeCell ref="LIT379:LIZ379"/>
    <mergeCell ref="LJA379:LJG379"/>
    <mergeCell ref="LJH379:LJN379"/>
    <mergeCell ref="LOK379:LOQ379"/>
    <mergeCell ref="LOR379:LOX379"/>
    <mergeCell ref="LOY379:LPE379"/>
    <mergeCell ref="LPF379:LPL379"/>
    <mergeCell ref="LPM379:LPS379"/>
    <mergeCell ref="LPT379:LPZ379"/>
    <mergeCell ref="LQA379:LQG379"/>
    <mergeCell ref="LQH379:LQN379"/>
    <mergeCell ref="LQO379:LQU379"/>
    <mergeCell ref="LLZ379:LMF379"/>
    <mergeCell ref="LMG379:LMM379"/>
    <mergeCell ref="LMN379:LMT379"/>
    <mergeCell ref="LMU379:LNA379"/>
    <mergeCell ref="LNB379:LNH379"/>
    <mergeCell ref="LNI379:LNO379"/>
    <mergeCell ref="LNP379:LNV379"/>
    <mergeCell ref="LNW379:LOC379"/>
    <mergeCell ref="LOD379:LOJ379"/>
    <mergeCell ref="LTG379:LTM379"/>
    <mergeCell ref="LTN379:LTT379"/>
    <mergeCell ref="LTU379:LUA379"/>
    <mergeCell ref="LUB379:LUH379"/>
    <mergeCell ref="LUI379:LUO379"/>
    <mergeCell ref="LUP379:LUV379"/>
    <mergeCell ref="LUW379:LVC379"/>
    <mergeCell ref="LVD379:LVJ379"/>
    <mergeCell ref="LVK379:LVQ379"/>
    <mergeCell ref="LQV379:LRB379"/>
    <mergeCell ref="LRC379:LRI379"/>
    <mergeCell ref="LRJ379:LRP379"/>
    <mergeCell ref="LRQ379:LRW379"/>
    <mergeCell ref="LRX379:LSD379"/>
    <mergeCell ref="LSE379:LSK379"/>
    <mergeCell ref="LSL379:LSR379"/>
    <mergeCell ref="LSS379:LSY379"/>
    <mergeCell ref="LSZ379:LTF379"/>
    <mergeCell ref="LYC379:LYI379"/>
    <mergeCell ref="LYJ379:LYP379"/>
    <mergeCell ref="LYQ379:LYW379"/>
    <mergeCell ref="LYX379:LZD379"/>
    <mergeCell ref="LZE379:LZK379"/>
    <mergeCell ref="LZL379:LZR379"/>
    <mergeCell ref="LZS379:LZY379"/>
    <mergeCell ref="LZZ379:MAF379"/>
    <mergeCell ref="MAG379:MAM379"/>
    <mergeCell ref="LVR379:LVX379"/>
    <mergeCell ref="LVY379:LWE379"/>
    <mergeCell ref="LWF379:LWL379"/>
    <mergeCell ref="LWM379:LWS379"/>
    <mergeCell ref="LWT379:LWZ379"/>
    <mergeCell ref="LXA379:LXG379"/>
    <mergeCell ref="LXH379:LXN379"/>
    <mergeCell ref="LXO379:LXU379"/>
    <mergeCell ref="LXV379:LYB379"/>
    <mergeCell ref="MCY379:MDE379"/>
    <mergeCell ref="MDF379:MDL379"/>
    <mergeCell ref="MDM379:MDS379"/>
    <mergeCell ref="MDT379:MDZ379"/>
    <mergeCell ref="MEA379:MEG379"/>
    <mergeCell ref="MEH379:MEN379"/>
    <mergeCell ref="MEO379:MEU379"/>
    <mergeCell ref="MEV379:MFB379"/>
    <mergeCell ref="MFC379:MFI379"/>
    <mergeCell ref="MAN379:MAT379"/>
    <mergeCell ref="MAU379:MBA379"/>
    <mergeCell ref="MBB379:MBH379"/>
    <mergeCell ref="MBI379:MBO379"/>
    <mergeCell ref="MBP379:MBV379"/>
    <mergeCell ref="MBW379:MCC379"/>
    <mergeCell ref="MCD379:MCJ379"/>
    <mergeCell ref="MCK379:MCQ379"/>
    <mergeCell ref="MCR379:MCX379"/>
    <mergeCell ref="MHU379:MIA379"/>
    <mergeCell ref="MIB379:MIH379"/>
    <mergeCell ref="MII379:MIO379"/>
    <mergeCell ref="MIP379:MIV379"/>
    <mergeCell ref="MIW379:MJC379"/>
    <mergeCell ref="MJD379:MJJ379"/>
    <mergeCell ref="MJK379:MJQ379"/>
    <mergeCell ref="MJR379:MJX379"/>
    <mergeCell ref="MJY379:MKE379"/>
    <mergeCell ref="MFJ379:MFP379"/>
    <mergeCell ref="MFQ379:MFW379"/>
    <mergeCell ref="MFX379:MGD379"/>
    <mergeCell ref="MGE379:MGK379"/>
    <mergeCell ref="MGL379:MGR379"/>
    <mergeCell ref="MGS379:MGY379"/>
    <mergeCell ref="MGZ379:MHF379"/>
    <mergeCell ref="MHG379:MHM379"/>
    <mergeCell ref="MHN379:MHT379"/>
    <mergeCell ref="MMQ379:MMW379"/>
    <mergeCell ref="MMX379:MND379"/>
    <mergeCell ref="MNE379:MNK379"/>
    <mergeCell ref="MNL379:MNR379"/>
    <mergeCell ref="MNS379:MNY379"/>
    <mergeCell ref="MNZ379:MOF379"/>
    <mergeCell ref="MOG379:MOM379"/>
    <mergeCell ref="MON379:MOT379"/>
    <mergeCell ref="MOU379:MPA379"/>
    <mergeCell ref="MKF379:MKL379"/>
    <mergeCell ref="MKM379:MKS379"/>
    <mergeCell ref="MKT379:MKZ379"/>
    <mergeCell ref="MLA379:MLG379"/>
    <mergeCell ref="MLH379:MLN379"/>
    <mergeCell ref="MLO379:MLU379"/>
    <mergeCell ref="MLV379:MMB379"/>
    <mergeCell ref="MMC379:MMI379"/>
    <mergeCell ref="MMJ379:MMP379"/>
    <mergeCell ref="MRM379:MRS379"/>
    <mergeCell ref="MRT379:MRZ379"/>
    <mergeCell ref="MSA379:MSG379"/>
    <mergeCell ref="MSH379:MSN379"/>
    <mergeCell ref="MSO379:MSU379"/>
    <mergeCell ref="MSV379:MTB379"/>
    <mergeCell ref="MTC379:MTI379"/>
    <mergeCell ref="MTJ379:MTP379"/>
    <mergeCell ref="MTQ379:MTW379"/>
    <mergeCell ref="MPB379:MPH379"/>
    <mergeCell ref="MPI379:MPO379"/>
    <mergeCell ref="MPP379:MPV379"/>
    <mergeCell ref="MPW379:MQC379"/>
    <mergeCell ref="MQD379:MQJ379"/>
    <mergeCell ref="MQK379:MQQ379"/>
    <mergeCell ref="MQR379:MQX379"/>
    <mergeCell ref="MQY379:MRE379"/>
    <mergeCell ref="MRF379:MRL379"/>
    <mergeCell ref="MWI379:MWO379"/>
    <mergeCell ref="MWP379:MWV379"/>
    <mergeCell ref="MWW379:MXC379"/>
    <mergeCell ref="MXD379:MXJ379"/>
    <mergeCell ref="MXK379:MXQ379"/>
    <mergeCell ref="MXR379:MXX379"/>
    <mergeCell ref="MXY379:MYE379"/>
    <mergeCell ref="MYF379:MYL379"/>
    <mergeCell ref="MYM379:MYS379"/>
    <mergeCell ref="MTX379:MUD379"/>
    <mergeCell ref="MUE379:MUK379"/>
    <mergeCell ref="MUL379:MUR379"/>
    <mergeCell ref="MUS379:MUY379"/>
    <mergeCell ref="MUZ379:MVF379"/>
    <mergeCell ref="MVG379:MVM379"/>
    <mergeCell ref="MVN379:MVT379"/>
    <mergeCell ref="MVU379:MWA379"/>
    <mergeCell ref="MWB379:MWH379"/>
    <mergeCell ref="NBE379:NBK379"/>
    <mergeCell ref="NBL379:NBR379"/>
    <mergeCell ref="NBS379:NBY379"/>
    <mergeCell ref="NBZ379:NCF379"/>
    <mergeCell ref="NCG379:NCM379"/>
    <mergeCell ref="NCN379:NCT379"/>
    <mergeCell ref="NCU379:NDA379"/>
    <mergeCell ref="NDB379:NDH379"/>
    <mergeCell ref="NDI379:NDO379"/>
    <mergeCell ref="MYT379:MYZ379"/>
    <mergeCell ref="MZA379:MZG379"/>
    <mergeCell ref="MZH379:MZN379"/>
    <mergeCell ref="MZO379:MZU379"/>
    <mergeCell ref="MZV379:NAB379"/>
    <mergeCell ref="NAC379:NAI379"/>
    <mergeCell ref="NAJ379:NAP379"/>
    <mergeCell ref="NAQ379:NAW379"/>
    <mergeCell ref="NAX379:NBD379"/>
    <mergeCell ref="NGA379:NGG379"/>
    <mergeCell ref="NGH379:NGN379"/>
    <mergeCell ref="NGO379:NGU379"/>
    <mergeCell ref="NGV379:NHB379"/>
    <mergeCell ref="NHC379:NHI379"/>
    <mergeCell ref="NHJ379:NHP379"/>
    <mergeCell ref="NHQ379:NHW379"/>
    <mergeCell ref="NHX379:NID379"/>
    <mergeCell ref="NIE379:NIK379"/>
    <mergeCell ref="NDP379:NDV379"/>
    <mergeCell ref="NDW379:NEC379"/>
    <mergeCell ref="NED379:NEJ379"/>
    <mergeCell ref="NEK379:NEQ379"/>
    <mergeCell ref="NER379:NEX379"/>
    <mergeCell ref="NEY379:NFE379"/>
    <mergeCell ref="NFF379:NFL379"/>
    <mergeCell ref="NFM379:NFS379"/>
    <mergeCell ref="NFT379:NFZ379"/>
    <mergeCell ref="NKW379:NLC379"/>
    <mergeCell ref="NLD379:NLJ379"/>
    <mergeCell ref="NLK379:NLQ379"/>
    <mergeCell ref="NLR379:NLX379"/>
    <mergeCell ref="NLY379:NME379"/>
    <mergeCell ref="NMF379:NML379"/>
    <mergeCell ref="NMM379:NMS379"/>
    <mergeCell ref="NMT379:NMZ379"/>
    <mergeCell ref="NNA379:NNG379"/>
    <mergeCell ref="NIL379:NIR379"/>
    <mergeCell ref="NIS379:NIY379"/>
    <mergeCell ref="NIZ379:NJF379"/>
    <mergeCell ref="NJG379:NJM379"/>
    <mergeCell ref="NJN379:NJT379"/>
    <mergeCell ref="NJU379:NKA379"/>
    <mergeCell ref="NKB379:NKH379"/>
    <mergeCell ref="NKI379:NKO379"/>
    <mergeCell ref="NKP379:NKV379"/>
    <mergeCell ref="NPS379:NPY379"/>
    <mergeCell ref="NPZ379:NQF379"/>
    <mergeCell ref="NQG379:NQM379"/>
    <mergeCell ref="NQN379:NQT379"/>
    <mergeCell ref="NQU379:NRA379"/>
    <mergeCell ref="NRB379:NRH379"/>
    <mergeCell ref="NRI379:NRO379"/>
    <mergeCell ref="NRP379:NRV379"/>
    <mergeCell ref="NRW379:NSC379"/>
    <mergeCell ref="NNH379:NNN379"/>
    <mergeCell ref="NNO379:NNU379"/>
    <mergeCell ref="NNV379:NOB379"/>
    <mergeCell ref="NOC379:NOI379"/>
    <mergeCell ref="NOJ379:NOP379"/>
    <mergeCell ref="NOQ379:NOW379"/>
    <mergeCell ref="NOX379:NPD379"/>
    <mergeCell ref="NPE379:NPK379"/>
    <mergeCell ref="NPL379:NPR379"/>
    <mergeCell ref="NUO379:NUU379"/>
    <mergeCell ref="NUV379:NVB379"/>
    <mergeCell ref="NVC379:NVI379"/>
    <mergeCell ref="NVJ379:NVP379"/>
    <mergeCell ref="NVQ379:NVW379"/>
    <mergeCell ref="NVX379:NWD379"/>
    <mergeCell ref="NWE379:NWK379"/>
    <mergeCell ref="NWL379:NWR379"/>
    <mergeCell ref="NWS379:NWY379"/>
    <mergeCell ref="NSD379:NSJ379"/>
    <mergeCell ref="NSK379:NSQ379"/>
    <mergeCell ref="NSR379:NSX379"/>
    <mergeCell ref="NSY379:NTE379"/>
    <mergeCell ref="NTF379:NTL379"/>
    <mergeCell ref="NTM379:NTS379"/>
    <mergeCell ref="NTT379:NTZ379"/>
    <mergeCell ref="NUA379:NUG379"/>
    <mergeCell ref="NUH379:NUN379"/>
    <mergeCell ref="NZK379:NZQ379"/>
    <mergeCell ref="NZR379:NZX379"/>
    <mergeCell ref="NZY379:OAE379"/>
    <mergeCell ref="OAF379:OAL379"/>
    <mergeCell ref="OAM379:OAS379"/>
    <mergeCell ref="OAT379:OAZ379"/>
    <mergeCell ref="OBA379:OBG379"/>
    <mergeCell ref="OBH379:OBN379"/>
    <mergeCell ref="OBO379:OBU379"/>
    <mergeCell ref="NWZ379:NXF379"/>
    <mergeCell ref="NXG379:NXM379"/>
    <mergeCell ref="NXN379:NXT379"/>
    <mergeCell ref="NXU379:NYA379"/>
    <mergeCell ref="NYB379:NYH379"/>
    <mergeCell ref="NYI379:NYO379"/>
    <mergeCell ref="NYP379:NYV379"/>
    <mergeCell ref="NYW379:NZC379"/>
    <mergeCell ref="NZD379:NZJ379"/>
    <mergeCell ref="OEG379:OEM379"/>
    <mergeCell ref="OEN379:OET379"/>
    <mergeCell ref="OEU379:OFA379"/>
    <mergeCell ref="OFB379:OFH379"/>
    <mergeCell ref="OFI379:OFO379"/>
    <mergeCell ref="OFP379:OFV379"/>
    <mergeCell ref="OFW379:OGC379"/>
    <mergeCell ref="OGD379:OGJ379"/>
    <mergeCell ref="OGK379:OGQ379"/>
    <mergeCell ref="OBV379:OCB379"/>
    <mergeCell ref="OCC379:OCI379"/>
    <mergeCell ref="OCJ379:OCP379"/>
    <mergeCell ref="OCQ379:OCW379"/>
    <mergeCell ref="OCX379:ODD379"/>
    <mergeCell ref="ODE379:ODK379"/>
    <mergeCell ref="ODL379:ODR379"/>
    <mergeCell ref="ODS379:ODY379"/>
    <mergeCell ref="ODZ379:OEF379"/>
    <mergeCell ref="OJC379:OJI379"/>
    <mergeCell ref="OJJ379:OJP379"/>
    <mergeCell ref="OJQ379:OJW379"/>
    <mergeCell ref="OJX379:OKD379"/>
    <mergeCell ref="OKE379:OKK379"/>
    <mergeCell ref="OKL379:OKR379"/>
    <mergeCell ref="OKS379:OKY379"/>
    <mergeCell ref="OKZ379:OLF379"/>
    <mergeCell ref="OLG379:OLM379"/>
    <mergeCell ref="OGR379:OGX379"/>
    <mergeCell ref="OGY379:OHE379"/>
    <mergeCell ref="OHF379:OHL379"/>
    <mergeCell ref="OHM379:OHS379"/>
    <mergeCell ref="OHT379:OHZ379"/>
    <mergeCell ref="OIA379:OIG379"/>
    <mergeCell ref="OIH379:OIN379"/>
    <mergeCell ref="OIO379:OIU379"/>
    <mergeCell ref="OIV379:OJB379"/>
    <mergeCell ref="ONY379:OOE379"/>
    <mergeCell ref="OOF379:OOL379"/>
    <mergeCell ref="OOM379:OOS379"/>
    <mergeCell ref="OOT379:OOZ379"/>
    <mergeCell ref="OPA379:OPG379"/>
    <mergeCell ref="OPH379:OPN379"/>
    <mergeCell ref="OPO379:OPU379"/>
    <mergeCell ref="OPV379:OQB379"/>
    <mergeCell ref="OQC379:OQI379"/>
    <mergeCell ref="OLN379:OLT379"/>
    <mergeCell ref="OLU379:OMA379"/>
    <mergeCell ref="OMB379:OMH379"/>
    <mergeCell ref="OMI379:OMO379"/>
    <mergeCell ref="OMP379:OMV379"/>
    <mergeCell ref="OMW379:ONC379"/>
    <mergeCell ref="OND379:ONJ379"/>
    <mergeCell ref="ONK379:ONQ379"/>
    <mergeCell ref="ONR379:ONX379"/>
    <mergeCell ref="OSU379:OTA379"/>
    <mergeCell ref="OTB379:OTH379"/>
    <mergeCell ref="OTI379:OTO379"/>
    <mergeCell ref="OTP379:OTV379"/>
    <mergeCell ref="OTW379:OUC379"/>
    <mergeCell ref="OUD379:OUJ379"/>
    <mergeCell ref="OUK379:OUQ379"/>
    <mergeCell ref="OUR379:OUX379"/>
    <mergeCell ref="OUY379:OVE379"/>
    <mergeCell ref="OQJ379:OQP379"/>
    <mergeCell ref="OQQ379:OQW379"/>
    <mergeCell ref="OQX379:ORD379"/>
    <mergeCell ref="ORE379:ORK379"/>
    <mergeCell ref="ORL379:ORR379"/>
    <mergeCell ref="ORS379:ORY379"/>
    <mergeCell ref="ORZ379:OSF379"/>
    <mergeCell ref="OSG379:OSM379"/>
    <mergeCell ref="OSN379:OST379"/>
    <mergeCell ref="OXQ379:OXW379"/>
    <mergeCell ref="OXX379:OYD379"/>
    <mergeCell ref="OYE379:OYK379"/>
    <mergeCell ref="OYL379:OYR379"/>
    <mergeCell ref="OYS379:OYY379"/>
    <mergeCell ref="OYZ379:OZF379"/>
    <mergeCell ref="OZG379:OZM379"/>
    <mergeCell ref="OZN379:OZT379"/>
    <mergeCell ref="OZU379:PAA379"/>
    <mergeCell ref="OVF379:OVL379"/>
    <mergeCell ref="OVM379:OVS379"/>
    <mergeCell ref="OVT379:OVZ379"/>
    <mergeCell ref="OWA379:OWG379"/>
    <mergeCell ref="OWH379:OWN379"/>
    <mergeCell ref="OWO379:OWU379"/>
    <mergeCell ref="OWV379:OXB379"/>
    <mergeCell ref="OXC379:OXI379"/>
    <mergeCell ref="OXJ379:OXP379"/>
    <mergeCell ref="PCM379:PCS379"/>
    <mergeCell ref="PCT379:PCZ379"/>
    <mergeCell ref="PDA379:PDG379"/>
    <mergeCell ref="PDH379:PDN379"/>
    <mergeCell ref="PDO379:PDU379"/>
    <mergeCell ref="PDV379:PEB379"/>
    <mergeCell ref="PEC379:PEI379"/>
    <mergeCell ref="PEJ379:PEP379"/>
    <mergeCell ref="PEQ379:PEW379"/>
    <mergeCell ref="PAB379:PAH379"/>
    <mergeCell ref="PAI379:PAO379"/>
    <mergeCell ref="PAP379:PAV379"/>
    <mergeCell ref="PAW379:PBC379"/>
    <mergeCell ref="PBD379:PBJ379"/>
    <mergeCell ref="PBK379:PBQ379"/>
    <mergeCell ref="PBR379:PBX379"/>
    <mergeCell ref="PBY379:PCE379"/>
    <mergeCell ref="PCF379:PCL379"/>
    <mergeCell ref="PHI379:PHO379"/>
    <mergeCell ref="PHP379:PHV379"/>
    <mergeCell ref="PHW379:PIC379"/>
    <mergeCell ref="PID379:PIJ379"/>
    <mergeCell ref="PIK379:PIQ379"/>
    <mergeCell ref="PIR379:PIX379"/>
    <mergeCell ref="PIY379:PJE379"/>
    <mergeCell ref="PJF379:PJL379"/>
    <mergeCell ref="PJM379:PJS379"/>
    <mergeCell ref="PEX379:PFD379"/>
    <mergeCell ref="PFE379:PFK379"/>
    <mergeCell ref="PFL379:PFR379"/>
    <mergeCell ref="PFS379:PFY379"/>
    <mergeCell ref="PFZ379:PGF379"/>
    <mergeCell ref="PGG379:PGM379"/>
    <mergeCell ref="PGN379:PGT379"/>
    <mergeCell ref="PGU379:PHA379"/>
    <mergeCell ref="PHB379:PHH379"/>
    <mergeCell ref="PME379:PMK379"/>
    <mergeCell ref="PML379:PMR379"/>
    <mergeCell ref="PMS379:PMY379"/>
    <mergeCell ref="PMZ379:PNF379"/>
    <mergeCell ref="PNG379:PNM379"/>
    <mergeCell ref="PNN379:PNT379"/>
    <mergeCell ref="PNU379:POA379"/>
    <mergeCell ref="POB379:POH379"/>
    <mergeCell ref="POI379:POO379"/>
    <mergeCell ref="PJT379:PJZ379"/>
    <mergeCell ref="PKA379:PKG379"/>
    <mergeCell ref="PKH379:PKN379"/>
    <mergeCell ref="PKO379:PKU379"/>
    <mergeCell ref="PKV379:PLB379"/>
    <mergeCell ref="PLC379:PLI379"/>
    <mergeCell ref="PLJ379:PLP379"/>
    <mergeCell ref="PLQ379:PLW379"/>
    <mergeCell ref="PLX379:PMD379"/>
    <mergeCell ref="PRA379:PRG379"/>
    <mergeCell ref="PRH379:PRN379"/>
    <mergeCell ref="PRO379:PRU379"/>
    <mergeCell ref="PRV379:PSB379"/>
    <mergeCell ref="PSC379:PSI379"/>
    <mergeCell ref="PSJ379:PSP379"/>
    <mergeCell ref="PSQ379:PSW379"/>
    <mergeCell ref="PSX379:PTD379"/>
    <mergeCell ref="PTE379:PTK379"/>
    <mergeCell ref="POP379:POV379"/>
    <mergeCell ref="POW379:PPC379"/>
    <mergeCell ref="PPD379:PPJ379"/>
    <mergeCell ref="PPK379:PPQ379"/>
    <mergeCell ref="PPR379:PPX379"/>
    <mergeCell ref="PPY379:PQE379"/>
    <mergeCell ref="PQF379:PQL379"/>
    <mergeCell ref="PQM379:PQS379"/>
    <mergeCell ref="PQT379:PQZ379"/>
    <mergeCell ref="PVW379:PWC379"/>
    <mergeCell ref="PWD379:PWJ379"/>
    <mergeCell ref="PWK379:PWQ379"/>
    <mergeCell ref="PWR379:PWX379"/>
    <mergeCell ref="PWY379:PXE379"/>
    <mergeCell ref="PXF379:PXL379"/>
    <mergeCell ref="PXM379:PXS379"/>
    <mergeCell ref="PXT379:PXZ379"/>
    <mergeCell ref="PYA379:PYG379"/>
    <mergeCell ref="PTL379:PTR379"/>
    <mergeCell ref="PTS379:PTY379"/>
    <mergeCell ref="PTZ379:PUF379"/>
    <mergeCell ref="PUG379:PUM379"/>
    <mergeCell ref="PUN379:PUT379"/>
    <mergeCell ref="PUU379:PVA379"/>
    <mergeCell ref="PVB379:PVH379"/>
    <mergeCell ref="PVI379:PVO379"/>
    <mergeCell ref="PVP379:PVV379"/>
    <mergeCell ref="QAS379:QAY379"/>
    <mergeCell ref="QAZ379:QBF379"/>
    <mergeCell ref="QBG379:QBM379"/>
    <mergeCell ref="QBN379:QBT379"/>
    <mergeCell ref="QBU379:QCA379"/>
    <mergeCell ref="QCB379:QCH379"/>
    <mergeCell ref="QCI379:QCO379"/>
    <mergeCell ref="QCP379:QCV379"/>
    <mergeCell ref="QCW379:QDC379"/>
    <mergeCell ref="PYH379:PYN379"/>
    <mergeCell ref="PYO379:PYU379"/>
    <mergeCell ref="PYV379:PZB379"/>
    <mergeCell ref="PZC379:PZI379"/>
    <mergeCell ref="PZJ379:PZP379"/>
    <mergeCell ref="PZQ379:PZW379"/>
    <mergeCell ref="PZX379:QAD379"/>
    <mergeCell ref="QAE379:QAK379"/>
    <mergeCell ref="QAL379:QAR379"/>
    <mergeCell ref="QFO379:QFU379"/>
    <mergeCell ref="QFV379:QGB379"/>
    <mergeCell ref="QGC379:QGI379"/>
    <mergeCell ref="QGJ379:QGP379"/>
    <mergeCell ref="QGQ379:QGW379"/>
    <mergeCell ref="QGX379:QHD379"/>
    <mergeCell ref="QHE379:QHK379"/>
    <mergeCell ref="QHL379:QHR379"/>
    <mergeCell ref="QHS379:QHY379"/>
    <mergeCell ref="QDD379:QDJ379"/>
    <mergeCell ref="QDK379:QDQ379"/>
    <mergeCell ref="QDR379:QDX379"/>
    <mergeCell ref="QDY379:QEE379"/>
    <mergeCell ref="QEF379:QEL379"/>
    <mergeCell ref="QEM379:QES379"/>
    <mergeCell ref="QET379:QEZ379"/>
    <mergeCell ref="QFA379:QFG379"/>
    <mergeCell ref="QFH379:QFN379"/>
    <mergeCell ref="QKK379:QKQ379"/>
    <mergeCell ref="QKR379:QKX379"/>
    <mergeCell ref="QKY379:QLE379"/>
    <mergeCell ref="QLF379:QLL379"/>
    <mergeCell ref="QLM379:QLS379"/>
    <mergeCell ref="QLT379:QLZ379"/>
    <mergeCell ref="QMA379:QMG379"/>
    <mergeCell ref="QMH379:QMN379"/>
    <mergeCell ref="QMO379:QMU379"/>
    <mergeCell ref="QHZ379:QIF379"/>
    <mergeCell ref="QIG379:QIM379"/>
    <mergeCell ref="QIN379:QIT379"/>
    <mergeCell ref="QIU379:QJA379"/>
    <mergeCell ref="QJB379:QJH379"/>
    <mergeCell ref="QJI379:QJO379"/>
    <mergeCell ref="QJP379:QJV379"/>
    <mergeCell ref="QJW379:QKC379"/>
    <mergeCell ref="QKD379:QKJ379"/>
    <mergeCell ref="QPG379:QPM379"/>
    <mergeCell ref="QPN379:QPT379"/>
    <mergeCell ref="QPU379:QQA379"/>
    <mergeCell ref="QQB379:QQH379"/>
    <mergeCell ref="QQI379:QQO379"/>
    <mergeCell ref="QQP379:QQV379"/>
    <mergeCell ref="QQW379:QRC379"/>
    <mergeCell ref="QRD379:QRJ379"/>
    <mergeCell ref="QRK379:QRQ379"/>
    <mergeCell ref="QMV379:QNB379"/>
    <mergeCell ref="QNC379:QNI379"/>
    <mergeCell ref="QNJ379:QNP379"/>
    <mergeCell ref="QNQ379:QNW379"/>
    <mergeCell ref="QNX379:QOD379"/>
    <mergeCell ref="QOE379:QOK379"/>
    <mergeCell ref="QOL379:QOR379"/>
    <mergeCell ref="QOS379:QOY379"/>
    <mergeCell ref="QOZ379:QPF379"/>
    <mergeCell ref="QUC379:QUI379"/>
    <mergeCell ref="QUJ379:QUP379"/>
    <mergeCell ref="QUQ379:QUW379"/>
    <mergeCell ref="QUX379:QVD379"/>
    <mergeCell ref="QVE379:QVK379"/>
    <mergeCell ref="QVL379:QVR379"/>
    <mergeCell ref="QVS379:QVY379"/>
    <mergeCell ref="QVZ379:QWF379"/>
    <mergeCell ref="QWG379:QWM379"/>
    <mergeCell ref="QRR379:QRX379"/>
    <mergeCell ref="QRY379:QSE379"/>
    <mergeCell ref="QSF379:QSL379"/>
    <mergeCell ref="QSM379:QSS379"/>
    <mergeCell ref="QST379:QSZ379"/>
    <mergeCell ref="QTA379:QTG379"/>
    <mergeCell ref="QTH379:QTN379"/>
    <mergeCell ref="QTO379:QTU379"/>
    <mergeCell ref="QTV379:QUB379"/>
    <mergeCell ref="QYY379:QZE379"/>
    <mergeCell ref="QZF379:QZL379"/>
    <mergeCell ref="QZM379:QZS379"/>
    <mergeCell ref="QZT379:QZZ379"/>
    <mergeCell ref="RAA379:RAG379"/>
    <mergeCell ref="RAH379:RAN379"/>
    <mergeCell ref="RAO379:RAU379"/>
    <mergeCell ref="RAV379:RBB379"/>
    <mergeCell ref="RBC379:RBI379"/>
    <mergeCell ref="QWN379:QWT379"/>
    <mergeCell ref="QWU379:QXA379"/>
    <mergeCell ref="QXB379:QXH379"/>
    <mergeCell ref="QXI379:QXO379"/>
    <mergeCell ref="QXP379:QXV379"/>
    <mergeCell ref="QXW379:QYC379"/>
    <mergeCell ref="QYD379:QYJ379"/>
    <mergeCell ref="QYK379:QYQ379"/>
    <mergeCell ref="QYR379:QYX379"/>
    <mergeCell ref="RDU379:REA379"/>
    <mergeCell ref="REB379:REH379"/>
    <mergeCell ref="REI379:REO379"/>
    <mergeCell ref="REP379:REV379"/>
    <mergeCell ref="REW379:RFC379"/>
    <mergeCell ref="RFD379:RFJ379"/>
    <mergeCell ref="RFK379:RFQ379"/>
    <mergeCell ref="RFR379:RFX379"/>
    <mergeCell ref="RFY379:RGE379"/>
    <mergeCell ref="RBJ379:RBP379"/>
    <mergeCell ref="RBQ379:RBW379"/>
    <mergeCell ref="RBX379:RCD379"/>
    <mergeCell ref="RCE379:RCK379"/>
    <mergeCell ref="RCL379:RCR379"/>
    <mergeCell ref="RCS379:RCY379"/>
    <mergeCell ref="RCZ379:RDF379"/>
    <mergeCell ref="RDG379:RDM379"/>
    <mergeCell ref="RDN379:RDT379"/>
    <mergeCell ref="RIQ379:RIW379"/>
    <mergeCell ref="RIX379:RJD379"/>
    <mergeCell ref="RJE379:RJK379"/>
    <mergeCell ref="RJL379:RJR379"/>
    <mergeCell ref="RJS379:RJY379"/>
    <mergeCell ref="RJZ379:RKF379"/>
    <mergeCell ref="RKG379:RKM379"/>
    <mergeCell ref="RKN379:RKT379"/>
    <mergeCell ref="RKU379:RLA379"/>
    <mergeCell ref="RGF379:RGL379"/>
    <mergeCell ref="RGM379:RGS379"/>
    <mergeCell ref="RGT379:RGZ379"/>
    <mergeCell ref="RHA379:RHG379"/>
    <mergeCell ref="RHH379:RHN379"/>
    <mergeCell ref="RHO379:RHU379"/>
    <mergeCell ref="RHV379:RIB379"/>
    <mergeCell ref="RIC379:RII379"/>
    <mergeCell ref="RIJ379:RIP379"/>
    <mergeCell ref="RNM379:RNS379"/>
    <mergeCell ref="RNT379:RNZ379"/>
    <mergeCell ref="ROA379:ROG379"/>
    <mergeCell ref="ROH379:RON379"/>
    <mergeCell ref="ROO379:ROU379"/>
    <mergeCell ref="ROV379:RPB379"/>
    <mergeCell ref="RPC379:RPI379"/>
    <mergeCell ref="RPJ379:RPP379"/>
    <mergeCell ref="RPQ379:RPW379"/>
    <mergeCell ref="RLB379:RLH379"/>
    <mergeCell ref="RLI379:RLO379"/>
    <mergeCell ref="RLP379:RLV379"/>
    <mergeCell ref="RLW379:RMC379"/>
    <mergeCell ref="RMD379:RMJ379"/>
    <mergeCell ref="RMK379:RMQ379"/>
    <mergeCell ref="RMR379:RMX379"/>
    <mergeCell ref="RMY379:RNE379"/>
    <mergeCell ref="RNF379:RNL379"/>
    <mergeCell ref="RSI379:RSO379"/>
    <mergeCell ref="RSP379:RSV379"/>
    <mergeCell ref="RSW379:RTC379"/>
    <mergeCell ref="RTD379:RTJ379"/>
    <mergeCell ref="RTK379:RTQ379"/>
    <mergeCell ref="RTR379:RTX379"/>
    <mergeCell ref="RTY379:RUE379"/>
    <mergeCell ref="RUF379:RUL379"/>
    <mergeCell ref="RUM379:RUS379"/>
    <mergeCell ref="RPX379:RQD379"/>
    <mergeCell ref="RQE379:RQK379"/>
    <mergeCell ref="RQL379:RQR379"/>
    <mergeCell ref="RQS379:RQY379"/>
    <mergeCell ref="RQZ379:RRF379"/>
    <mergeCell ref="RRG379:RRM379"/>
    <mergeCell ref="RRN379:RRT379"/>
    <mergeCell ref="RRU379:RSA379"/>
    <mergeCell ref="RSB379:RSH379"/>
    <mergeCell ref="RXE379:RXK379"/>
    <mergeCell ref="RXL379:RXR379"/>
    <mergeCell ref="RXS379:RXY379"/>
    <mergeCell ref="RXZ379:RYF379"/>
    <mergeCell ref="RYG379:RYM379"/>
    <mergeCell ref="RYN379:RYT379"/>
    <mergeCell ref="RYU379:RZA379"/>
    <mergeCell ref="RZB379:RZH379"/>
    <mergeCell ref="RZI379:RZO379"/>
    <mergeCell ref="RUT379:RUZ379"/>
    <mergeCell ref="RVA379:RVG379"/>
    <mergeCell ref="RVH379:RVN379"/>
    <mergeCell ref="RVO379:RVU379"/>
    <mergeCell ref="RVV379:RWB379"/>
    <mergeCell ref="RWC379:RWI379"/>
    <mergeCell ref="RWJ379:RWP379"/>
    <mergeCell ref="RWQ379:RWW379"/>
    <mergeCell ref="RWX379:RXD379"/>
    <mergeCell ref="SCA379:SCG379"/>
    <mergeCell ref="SCH379:SCN379"/>
    <mergeCell ref="SCO379:SCU379"/>
    <mergeCell ref="SCV379:SDB379"/>
    <mergeCell ref="SDC379:SDI379"/>
    <mergeCell ref="SDJ379:SDP379"/>
    <mergeCell ref="SDQ379:SDW379"/>
    <mergeCell ref="SDX379:SED379"/>
    <mergeCell ref="SEE379:SEK379"/>
    <mergeCell ref="RZP379:RZV379"/>
    <mergeCell ref="RZW379:SAC379"/>
    <mergeCell ref="SAD379:SAJ379"/>
    <mergeCell ref="SAK379:SAQ379"/>
    <mergeCell ref="SAR379:SAX379"/>
    <mergeCell ref="SAY379:SBE379"/>
    <mergeCell ref="SBF379:SBL379"/>
    <mergeCell ref="SBM379:SBS379"/>
    <mergeCell ref="SBT379:SBZ379"/>
    <mergeCell ref="SGW379:SHC379"/>
    <mergeCell ref="SHD379:SHJ379"/>
    <mergeCell ref="SHK379:SHQ379"/>
    <mergeCell ref="SHR379:SHX379"/>
    <mergeCell ref="SHY379:SIE379"/>
    <mergeCell ref="SIF379:SIL379"/>
    <mergeCell ref="SIM379:SIS379"/>
    <mergeCell ref="SIT379:SIZ379"/>
    <mergeCell ref="SJA379:SJG379"/>
    <mergeCell ref="SEL379:SER379"/>
    <mergeCell ref="SES379:SEY379"/>
    <mergeCell ref="SEZ379:SFF379"/>
    <mergeCell ref="SFG379:SFM379"/>
    <mergeCell ref="SFN379:SFT379"/>
    <mergeCell ref="SFU379:SGA379"/>
    <mergeCell ref="SGB379:SGH379"/>
    <mergeCell ref="SGI379:SGO379"/>
    <mergeCell ref="SGP379:SGV379"/>
    <mergeCell ref="SLS379:SLY379"/>
    <mergeCell ref="SLZ379:SMF379"/>
    <mergeCell ref="SMG379:SMM379"/>
    <mergeCell ref="SMN379:SMT379"/>
    <mergeCell ref="SMU379:SNA379"/>
    <mergeCell ref="SNB379:SNH379"/>
    <mergeCell ref="SNI379:SNO379"/>
    <mergeCell ref="SNP379:SNV379"/>
    <mergeCell ref="SNW379:SOC379"/>
    <mergeCell ref="SJH379:SJN379"/>
    <mergeCell ref="SJO379:SJU379"/>
    <mergeCell ref="SJV379:SKB379"/>
    <mergeCell ref="SKC379:SKI379"/>
    <mergeCell ref="SKJ379:SKP379"/>
    <mergeCell ref="SKQ379:SKW379"/>
    <mergeCell ref="SKX379:SLD379"/>
    <mergeCell ref="SLE379:SLK379"/>
    <mergeCell ref="SLL379:SLR379"/>
    <mergeCell ref="SQO379:SQU379"/>
    <mergeCell ref="SQV379:SRB379"/>
    <mergeCell ref="SRC379:SRI379"/>
    <mergeCell ref="SRJ379:SRP379"/>
    <mergeCell ref="SRQ379:SRW379"/>
    <mergeCell ref="SRX379:SSD379"/>
    <mergeCell ref="SSE379:SSK379"/>
    <mergeCell ref="SSL379:SSR379"/>
    <mergeCell ref="SSS379:SSY379"/>
    <mergeCell ref="SOD379:SOJ379"/>
    <mergeCell ref="SOK379:SOQ379"/>
    <mergeCell ref="SOR379:SOX379"/>
    <mergeCell ref="SOY379:SPE379"/>
    <mergeCell ref="SPF379:SPL379"/>
    <mergeCell ref="SPM379:SPS379"/>
    <mergeCell ref="SPT379:SPZ379"/>
    <mergeCell ref="SQA379:SQG379"/>
    <mergeCell ref="SQH379:SQN379"/>
    <mergeCell ref="SVK379:SVQ379"/>
    <mergeCell ref="SVR379:SVX379"/>
    <mergeCell ref="SVY379:SWE379"/>
    <mergeCell ref="SWF379:SWL379"/>
    <mergeCell ref="SWM379:SWS379"/>
    <mergeCell ref="SWT379:SWZ379"/>
    <mergeCell ref="SXA379:SXG379"/>
    <mergeCell ref="SXH379:SXN379"/>
    <mergeCell ref="SXO379:SXU379"/>
    <mergeCell ref="SSZ379:STF379"/>
    <mergeCell ref="STG379:STM379"/>
    <mergeCell ref="STN379:STT379"/>
    <mergeCell ref="STU379:SUA379"/>
    <mergeCell ref="SUB379:SUH379"/>
    <mergeCell ref="SUI379:SUO379"/>
    <mergeCell ref="SUP379:SUV379"/>
    <mergeCell ref="SUW379:SVC379"/>
    <mergeCell ref="SVD379:SVJ379"/>
    <mergeCell ref="TAG379:TAM379"/>
    <mergeCell ref="TAN379:TAT379"/>
    <mergeCell ref="TAU379:TBA379"/>
    <mergeCell ref="TBB379:TBH379"/>
    <mergeCell ref="TBI379:TBO379"/>
    <mergeCell ref="TBP379:TBV379"/>
    <mergeCell ref="TBW379:TCC379"/>
    <mergeCell ref="TCD379:TCJ379"/>
    <mergeCell ref="TCK379:TCQ379"/>
    <mergeCell ref="SXV379:SYB379"/>
    <mergeCell ref="SYC379:SYI379"/>
    <mergeCell ref="SYJ379:SYP379"/>
    <mergeCell ref="SYQ379:SYW379"/>
    <mergeCell ref="SYX379:SZD379"/>
    <mergeCell ref="SZE379:SZK379"/>
    <mergeCell ref="SZL379:SZR379"/>
    <mergeCell ref="SZS379:SZY379"/>
    <mergeCell ref="SZZ379:TAF379"/>
    <mergeCell ref="TFC379:TFI379"/>
    <mergeCell ref="TFJ379:TFP379"/>
    <mergeCell ref="TFQ379:TFW379"/>
    <mergeCell ref="TFX379:TGD379"/>
    <mergeCell ref="TGE379:TGK379"/>
    <mergeCell ref="TGL379:TGR379"/>
    <mergeCell ref="TGS379:TGY379"/>
    <mergeCell ref="TGZ379:THF379"/>
    <mergeCell ref="THG379:THM379"/>
    <mergeCell ref="TCR379:TCX379"/>
    <mergeCell ref="TCY379:TDE379"/>
    <mergeCell ref="TDF379:TDL379"/>
    <mergeCell ref="TDM379:TDS379"/>
    <mergeCell ref="TDT379:TDZ379"/>
    <mergeCell ref="TEA379:TEG379"/>
    <mergeCell ref="TEH379:TEN379"/>
    <mergeCell ref="TEO379:TEU379"/>
    <mergeCell ref="TEV379:TFB379"/>
    <mergeCell ref="TJY379:TKE379"/>
    <mergeCell ref="TKF379:TKL379"/>
    <mergeCell ref="TKM379:TKS379"/>
    <mergeCell ref="TKT379:TKZ379"/>
    <mergeCell ref="TLA379:TLG379"/>
    <mergeCell ref="TLH379:TLN379"/>
    <mergeCell ref="TLO379:TLU379"/>
    <mergeCell ref="TLV379:TMB379"/>
    <mergeCell ref="TMC379:TMI379"/>
    <mergeCell ref="THN379:THT379"/>
    <mergeCell ref="THU379:TIA379"/>
    <mergeCell ref="TIB379:TIH379"/>
    <mergeCell ref="TII379:TIO379"/>
    <mergeCell ref="TIP379:TIV379"/>
    <mergeCell ref="TIW379:TJC379"/>
    <mergeCell ref="TJD379:TJJ379"/>
    <mergeCell ref="TJK379:TJQ379"/>
    <mergeCell ref="TJR379:TJX379"/>
    <mergeCell ref="TOU379:TPA379"/>
    <mergeCell ref="TPB379:TPH379"/>
    <mergeCell ref="TPI379:TPO379"/>
    <mergeCell ref="TPP379:TPV379"/>
    <mergeCell ref="TPW379:TQC379"/>
    <mergeCell ref="TQD379:TQJ379"/>
    <mergeCell ref="TQK379:TQQ379"/>
    <mergeCell ref="TQR379:TQX379"/>
    <mergeCell ref="TQY379:TRE379"/>
    <mergeCell ref="TMJ379:TMP379"/>
    <mergeCell ref="TMQ379:TMW379"/>
    <mergeCell ref="TMX379:TND379"/>
    <mergeCell ref="TNE379:TNK379"/>
    <mergeCell ref="TNL379:TNR379"/>
    <mergeCell ref="TNS379:TNY379"/>
    <mergeCell ref="TNZ379:TOF379"/>
    <mergeCell ref="TOG379:TOM379"/>
    <mergeCell ref="TON379:TOT379"/>
    <mergeCell ref="TTQ379:TTW379"/>
    <mergeCell ref="TTX379:TUD379"/>
    <mergeCell ref="TUE379:TUK379"/>
    <mergeCell ref="TUL379:TUR379"/>
    <mergeCell ref="TUS379:TUY379"/>
    <mergeCell ref="TUZ379:TVF379"/>
    <mergeCell ref="TVG379:TVM379"/>
    <mergeCell ref="TVN379:TVT379"/>
    <mergeCell ref="TVU379:TWA379"/>
    <mergeCell ref="TRF379:TRL379"/>
    <mergeCell ref="TRM379:TRS379"/>
    <mergeCell ref="TRT379:TRZ379"/>
    <mergeCell ref="TSA379:TSG379"/>
    <mergeCell ref="TSH379:TSN379"/>
    <mergeCell ref="TSO379:TSU379"/>
    <mergeCell ref="TSV379:TTB379"/>
    <mergeCell ref="TTC379:TTI379"/>
    <mergeCell ref="TTJ379:TTP379"/>
    <mergeCell ref="TYM379:TYS379"/>
    <mergeCell ref="TYT379:TYZ379"/>
    <mergeCell ref="TZA379:TZG379"/>
    <mergeCell ref="TZH379:TZN379"/>
    <mergeCell ref="TZO379:TZU379"/>
    <mergeCell ref="TZV379:UAB379"/>
    <mergeCell ref="UAC379:UAI379"/>
    <mergeCell ref="UAJ379:UAP379"/>
    <mergeCell ref="UAQ379:UAW379"/>
    <mergeCell ref="TWB379:TWH379"/>
    <mergeCell ref="TWI379:TWO379"/>
    <mergeCell ref="TWP379:TWV379"/>
    <mergeCell ref="TWW379:TXC379"/>
    <mergeCell ref="TXD379:TXJ379"/>
    <mergeCell ref="TXK379:TXQ379"/>
    <mergeCell ref="TXR379:TXX379"/>
    <mergeCell ref="TXY379:TYE379"/>
    <mergeCell ref="TYF379:TYL379"/>
    <mergeCell ref="UDI379:UDO379"/>
    <mergeCell ref="UDP379:UDV379"/>
    <mergeCell ref="UDW379:UEC379"/>
    <mergeCell ref="UED379:UEJ379"/>
    <mergeCell ref="UEK379:UEQ379"/>
    <mergeCell ref="UER379:UEX379"/>
    <mergeCell ref="UEY379:UFE379"/>
    <mergeCell ref="UFF379:UFL379"/>
    <mergeCell ref="UFM379:UFS379"/>
    <mergeCell ref="UAX379:UBD379"/>
    <mergeCell ref="UBE379:UBK379"/>
    <mergeCell ref="UBL379:UBR379"/>
    <mergeCell ref="UBS379:UBY379"/>
    <mergeCell ref="UBZ379:UCF379"/>
    <mergeCell ref="UCG379:UCM379"/>
    <mergeCell ref="UCN379:UCT379"/>
    <mergeCell ref="UCU379:UDA379"/>
    <mergeCell ref="UDB379:UDH379"/>
    <mergeCell ref="UIE379:UIK379"/>
    <mergeCell ref="UIL379:UIR379"/>
    <mergeCell ref="UIS379:UIY379"/>
    <mergeCell ref="UIZ379:UJF379"/>
    <mergeCell ref="UJG379:UJM379"/>
    <mergeCell ref="UJN379:UJT379"/>
    <mergeCell ref="UJU379:UKA379"/>
    <mergeCell ref="UKB379:UKH379"/>
    <mergeCell ref="UKI379:UKO379"/>
    <mergeCell ref="UFT379:UFZ379"/>
    <mergeCell ref="UGA379:UGG379"/>
    <mergeCell ref="UGH379:UGN379"/>
    <mergeCell ref="UGO379:UGU379"/>
    <mergeCell ref="UGV379:UHB379"/>
    <mergeCell ref="UHC379:UHI379"/>
    <mergeCell ref="UHJ379:UHP379"/>
    <mergeCell ref="UHQ379:UHW379"/>
    <mergeCell ref="UHX379:UID379"/>
    <mergeCell ref="UNA379:UNG379"/>
    <mergeCell ref="UNH379:UNN379"/>
    <mergeCell ref="UNO379:UNU379"/>
    <mergeCell ref="UNV379:UOB379"/>
    <mergeCell ref="UOC379:UOI379"/>
    <mergeCell ref="UOJ379:UOP379"/>
    <mergeCell ref="UOQ379:UOW379"/>
    <mergeCell ref="UOX379:UPD379"/>
    <mergeCell ref="UPE379:UPK379"/>
    <mergeCell ref="UKP379:UKV379"/>
    <mergeCell ref="UKW379:ULC379"/>
    <mergeCell ref="ULD379:ULJ379"/>
    <mergeCell ref="ULK379:ULQ379"/>
    <mergeCell ref="ULR379:ULX379"/>
    <mergeCell ref="ULY379:UME379"/>
    <mergeCell ref="UMF379:UML379"/>
    <mergeCell ref="UMM379:UMS379"/>
    <mergeCell ref="UMT379:UMZ379"/>
    <mergeCell ref="URW379:USC379"/>
    <mergeCell ref="USD379:USJ379"/>
    <mergeCell ref="USK379:USQ379"/>
    <mergeCell ref="USR379:USX379"/>
    <mergeCell ref="USY379:UTE379"/>
    <mergeCell ref="UTF379:UTL379"/>
    <mergeCell ref="UTM379:UTS379"/>
    <mergeCell ref="UTT379:UTZ379"/>
    <mergeCell ref="UUA379:UUG379"/>
    <mergeCell ref="UPL379:UPR379"/>
    <mergeCell ref="UPS379:UPY379"/>
    <mergeCell ref="UPZ379:UQF379"/>
    <mergeCell ref="UQG379:UQM379"/>
    <mergeCell ref="UQN379:UQT379"/>
    <mergeCell ref="UQU379:URA379"/>
    <mergeCell ref="URB379:URH379"/>
    <mergeCell ref="URI379:URO379"/>
    <mergeCell ref="URP379:URV379"/>
    <mergeCell ref="UWS379:UWY379"/>
    <mergeCell ref="UWZ379:UXF379"/>
    <mergeCell ref="UXG379:UXM379"/>
    <mergeCell ref="UXN379:UXT379"/>
    <mergeCell ref="UXU379:UYA379"/>
    <mergeCell ref="UYB379:UYH379"/>
    <mergeCell ref="UYI379:UYO379"/>
    <mergeCell ref="UYP379:UYV379"/>
    <mergeCell ref="UYW379:UZC379"/>
    <mergeCell ref="UUH379:UUN379"/>
    <mergeCell ref="UUO379:UUU379"/>
    <mergeCell ref="UUV379:UVB379"/>
    <mergeCell ref="UVC379:UVI379"/>
    <mergeCell ref="UVJ379:UVP379"/>
    <mergeCell ref="UVQ379:UVW379"/>
    <mergeCell ref="UVX379:UWD379"/>
    <mergeCell ref="UWE379:UWK379"/>
    <mergeCell ref="UWL379:UWR379"/>
    <mergeCell ref="VBO379:VBU379"/>
    <mergeCell ref="VBV379:VCB379"/>
    <mergeCell ref="VCC379:VCI379"/>
    <mergeCell ref="VCJ379:VCP379"/>
    <mergeCell ref="VCQ379:VCW379"/>
    <mergeCell ref="VCX379:VDD379"/>
    <mergeCell ref="VDE379:VDK379"/>
    <mergeCell ref="VDL379:VDR379"/>
    <mergeCell ref="VDS379:VDY379"/>
    <mergeCell ref="UZD379:UZJ379"/>
    <mergeCell ref="UZK379:UZQ379"/>
    <mergeCell ref="UZR379:UZX379"/>
    <mergeCell ref="UZY379:VAE379"/>
    <mergeCell ref="VAF379:VAL379"/>
    <mergeCell ref="VAM379:VAS379"/>
    <mergeCell ref="VAT379:VAZ379"/>
    <mergeCell ref="VBA379:VBG379"/>
    <mergeCell ref="VBH379:VBN379"/>
    <mergeCell ref="VGK379:VGQ379"/>
    <mergeCell ref="VGR379:VGX379"/>
    <mergeCell ref="VGY379:VHE379"/>
    <mergeCell ref="VHF379:VHL379"/>
    <mergeCell ref="VHM379:VHS379"/>
    <mergeCell ref="VHT379:VHZ379"/>
    <mergeCell ref="VIA379:VIG379"/>
    <mergeCell ref="VIH379:VIN379"/>
    <mergeCell ref="VIO379:VIU379"/>
    <mergeCell ref="VDZ379:VEF379"/>
    <mergeCell ref="VEG379:VEM379"/>
    <mergeCell ref="VEN379:VET379"/>
    <mergeCell ref="VEU379:VFA379"/>
    <mergeCell ref="VFB379:VFH379"/>
    <mergeCell ref="VFI379:VFO379"/>
    <mergeCell ref="VFP379:VFV379"/>
    <mergeCell ref="VFW379:VGC379"/>
    <mergeCell ref="VGD379:VGJ379"/>
    <mergeCell ref="VLG379:VLM379"/>
    <mergeCell ref="VLN379:VLT379"/>
    <mergeCell ref="VLU379:VMA379"/>
    <mergeCell ref="VMB379:VMH379"/>
    <mergeCell ref="VMI379:VMO379"/>
    <mergeCell ref="VMP379:VMV379"/>
    <mergeCell ref="VMW379:VNC379"/>
    <mergeCell ref="VND379:VNJ379"/>
    <mergeCell ref="VNK379:VNQ379"/>
    <mergeCell ref="VIV379:VJB379"/>
    <mergeCell ref="VJC379:VJI379"/>
    <mergeCell ref="VJJ379:VJP379"/>
    <mergeCell ref="VJQ379:VJW379"/>
    <mergeCell ref="VJX379:VKD379"/>
    <mergeCell ref="VKE379:VKK379"/>
    <mergeCell ref="VKL379:VKR379"/>
    <mergeCell ref="VKS379:VKY379"/>
    <mergeCell ref="VKZ379:VLF379"/>
    <mergeCell ref="VQC379:VQI379"/>
    <mergeCell ref="VQJ379:VQP379"/>
    <mergeCell ref="VQQ379:VQW379"/>
    <mergeCell ref="VQX379:VRD379"/>
    <mergeCell ref="VRE379:VRK379"/>
    <mergeCell ref="VRL379:VRR379"/>
    <mergeCell ref="VRS379:VRY379"/>
    <mergeCell ref="VRZ379:VSF379"/>
    <mergeCell ref="VSG379:VSM379"/>
    <mergeCell ref="VNR379:VNX379"/>
    <mergeCell ref="VNY379:VOE379"/>
    <mergeCell ref="VOF379:VOL379"/>
    <mergeCell ref="VOM379:VOS379"/>
    <mergeCell ref="VOT379:VOZ379"/>
    <mergeCell ref="VPA379:VPG379"/>
    <mergeCell ref="VPH379:VPN379"/>
    <mergeCell ref="VPO379:VPU379"/>
    <mergeCell ref="VPV379:VQB379"/>
    <mergeCell ref="VUY379:VVE379"/>
    <mergeCell ref="VVF379:VVL379"/>
    <mergeCell ref="VVM379:VVS379"/>
    <mergeCell ref="VVT379:VVZ379"/>
    <mergeCell ref="VWA379:VWG379"/>
    <mergeCell ref="VWH379:VWN379"/>
    <mergeCell ref="VWO379:VWU379"/>
    <mergeCell ref="VWV379:VXB379"/>
    <mergeCell ref="VXC379:VXI379"/>
    <mergeCell ref="VSN379:VST379"/>
    <mergeCell ref="VSU379:VTA379"/>
    <mergeCell ref="VTB379:VTH379"/>
    <mergeCell ref="VTI379:VTO379"/>
    <mergeCell ref="VTP379:VTV379"/>
    <mergeCell ref="VTW379:VUC379"/>
    <mergeCell ref="VUD379:VUJ379"/>
    <mergeCell ref="VUK379:VUQ379"/>
    <mergeCell ref="VUR379:VUX379"/>
    <mergeCell ref="VZU379:WAA379"/>
    <mergeCell ref="WAB379:WAH379"/>
    <mergeCell ref="WAI379:WAO379"/>
    <mergeCell ref="WAP379:WAV379"/>
    <mergeCell ref="WAW379:WBC379"/>
    <mergeCell ref="WBD379:WBJ379"/>
    <mergeCell ref="WBK379:WBQ379"/>
    <mergeCell ref="WBR379:WBX379"/>
    <mergeCell ref="WBY379:WCE379"/>
    <mergeCell ref="VXJ379:VXP379"/>
    <mergeCell ref="VXQ379:VXW379"/>
    <mergeCell ref="VXX379:VYD379"/>
    <mergeCell ref="VYE379:VYK379"/>
    <mergeCell ref="VYL379:VYR379"/>
    <mergeCell ref="VYS379:VYY379"/>
    <mergeCell ref="VYZ379:VZF379"/>
    <mergeCell ref="VZG379:VZM379"/>
    <mergeCell ref="VZN379:VZT379"/>
    <mergeCell ref="WEQ379:WEW379"/>
    <mergeCell ref="WEX379:WFD379"/>
    <mergeCell ref="WFE379:WFK379"/>
    <mergeCell ref="WFL379:WFR379"/>
    <mergeCell ref="WFS379:WFY379"/>
    <mergeCell ref="WFZ379:WGF379"/>
    <mergeCell ref="WGG379:WGM379"/>
    <mergeCell ref="WGN379:WGT379"/>
    <mergeCell ref="WGU379:WHA379"/>
    <mergeCell ref="WCF379:WCL379"/>
    <mergeCell ref="WCM379:WCS379"/>
    <mergeCell ref="WCT379:WCZ379"/>
    <mergeCell ref="WDA379:WDG379"/>
    <mergeCell ref="WDH379:WDN379"/>
    <mergeCell ref="WDO379:WDU379"/>
    <mergeCell ref="WDV379:WEB379"/>
    <mergeCell ref="WEC379:WEI379"/>
    <mergeCell ref="WEJ379:WEP379"/>
    <mergeCell ref="WJM379:WJS379"/>
    <mergeCell ref="WJT379:WJZ379"/>
    <mergeCell ref="WKA379:WKG379"/>
    <mergeCell ref="WKH379:WKN379"/>
    <mergeCell ref="WKO379:WKU379"/>
    <mergeCell ref="WKV379:WLB379"/>
    <mergeCell ref="WLC379:WLI379"/>
    <mergeCell ref="WLJ379:WLP379"/>
    <mergeCell ref="WLQ379:WLW379"/>
    <mergeCell ref="WHB379:WHH379"/>
    <mergeCell ref="WHI379:WHO379"/>
    <mergeCell ref="WHP379:WHV379"/>
    <mergeCell ref="WHW379:WIC379"/>
    <mergeCell ref="WID379:WIJ379"/>
    <mergeCell ref="WIK379:WIQ379"/>
    <mergeCell ref="WIR379:WIX379"/>
    <mergeCell ref="WIY379:WJE379"/>
    <mergeCell ref="WJF379:WJL379"/>
    <mergeCell ref="WOI379:WOO379"/>
    <mergeCell ref="WOP379:WOV379"/>
    <mergeCell ref="WOW379:WPC379"/>
    <mergeCell ref="WPD379:WPJ379"/>
    <mergeCell ref="WPK379:WPQ379"/>
    <mergeCell ref="WPR379:WPX379"/>
    <mergeCell ref="WPY379:WQE379"/>
    <mergeCell ref="WQF379:WQL379"/>
    <mergeCell ref="WQM379:WQS379"/>
    <mergeCell ref="WLX379:WMD379"/>
    <mergeCell ref="WME379:WMK379"/>
    <mergeCell ref="WML379:WMR379"/>
    <mergeCell ref="WMS379:WMY379"/>
    <mergeCell ref="WMZ379:WNF379"/>
    <mergeCell ref="WNG379:WNM379"/>
    <mergeCell ref="WNN379:WNT379"/>
    <mergeCell ref="WNU379:WOA379"/>
    <mergeCell ref="WOB379:WOH379"/>
    <mergeCell ref="WTE379:WTK379"/>
    <mergeCell ref="WTL379:WTR379"/>
    <mergeCell ref="WTS379:WTY379"/>
    <mergeCell ref="WTZ379:WUF379"/>
    <mergeCell ref="WUG379:WUM379"/>
    <mergeCell ref="WUN379:WUT379"/>
    <mergeCell ref="WUU379:WVA379"/>
    <mergeCell ref="WVB379:WVH379"/>
    <mergeCell ref="WVI379:WVO379"/>
    <mergeCell ref="WQT379:WQZ379"/>
    <mergeCell ref="WRA379:WRG379"/>
    <mergeCell ref="WRH379:WRN379"/>
    <mergeCell ref="WRO379:WRU379"/>
    <mergeCell ref="WRV379:WSB379"/>
    <mergeCell ref="WSC379:WSI379"/>
    <mergeCell ref="WSJ379:WSP379"/>
    <mergeCell ref="WSQ379:WSW379"/>
    <mergeCell ref="WSX379:WTD379"/>
    <mergeCell ref="WYA379:WYG379"/>
    <mergeCell ref="WYH379:WYN379"/>
    <mergeCell ref="WYO379:WYU379"/>
    <mergeCell ref="WYV379:WZB379"/>
    <mergeCell ref="WZC379:WZI379"/>
    <mergeCell ref="WZJ379:WZP379"/>
    <mergeCell ref="WZQ379:WZW379"/>
    <mergeCell ref="WZX379:XAD379"/>
    <mergeCell ref="XAE379:XAK379"/>
    <mergeCell ref="WVP379:WVV379"/>
    <mergeCell ref="WVW379:WWC379"/>
    <mergeCell ref="WWD379:WWJ379"/>
    <mergeCell ref="WWK379:WWQ379"/>
    <mergeCell ref="WWR379:WWX379"/>
    <mergeCell ref="WWY379:WXE379"/>
    <mergeCell ref="WXF379:WXL379"/>
    <mergeCell ref="WXM379:WXS379"/>
    <mergeCell ref="WXT379:WXZ379"/>
    <mergeCell ref="XCW379:XDC379"/>
    <mergeCell ref="XDD379:XDJ379"/>
    <mergeCell ref="XDK379:XDQ379"/>
    <mergeCell ref="XDR379:XDX379"/>
    <mergeCell ref="XDY379:XEE379"/>
    <mergeCell ref="XEF379:XEL379"/>
    <mergeCell ref="XEM379:XES379"/>
    <mergeCell ref="XET379:XEZ379"/>
    <mergeCell ref="XFA379:XFD379"/>
    <mergeCell ref="XAL379:XAR379"/>
    <mergeCell ref="XAS379:XAY379"/>
    <mergeCell ref="XAZ379:XBF379"/>
    <mergeCell ref="XBG379:XBM379"/>
    <mergeCell ref="XBN379:XBT379"/>
    <mergeCell ref="XBU379:XCA379"/>
    <mergeCell ref="XCB379:XCH379"/>
    <mergeCell ref="XCI379:XCO379"/>
    <mergeCell ref="XCP379:XCV379"/>
  </mergeCells>
  <phoneticPr fontId="0" type="noConversion"/>
  <pageMargins left="0.15748031496062992" right="0.15748031496062992" top="0.55118110236220474" bottom="0.47244094488188981" header="0.23622047244094491" footer="0.15748031496062992"/>
  <pageSetup paperSize="9" scale="73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topLeftCell="A46" zoomScale="106" zoomScaleSheetLayoutView="106" workbookViewId="0">
      <selection activeCell="E48" sqref="E48"/>
    </sheetView>
  </sheetViews>
  <sheetFormatPr defaultRowHeight="12.75"/>
  <cols>
    <col min="1" max="1" width="18.42578125" customWidth="1"/>
    <col min="2" max="2" width="7.7109375" style="92" customWidth="1"/>
    <col min="3" max="3" width="8.42578125" style="92" customWidth="1"/>
    <col min="4" max="4" width="8.85546875" style="92" customWidth="1"/>
    <col min="5" max="7" width="7.7109375" style="92" customWidth="1"/>
    <col min="8" max="8" width="10.140625" style="92" bestFit="1" customWidth="1"/>
    <col min="9" max="10" width="7.7109375" style="92" customWidth="1"/>
  </cols>
  <sheetData>
    <row r="1" spans="1:10" ht="141.75">
      <c r="A1" s="66" t="s">
        <v>36</v>
      </c>
      <c r="B1" s="83" t="s">
        <v>90</v>
      </c>
      <c r="C1" s="83" t="s">
        <v>96</v>
      </c>
      <c r="D1" s="83" t="s">
        <v>95</v>
      </c>
      <c r="E1" s="83" t="s">
        <v>94</v>
      </c>
      <c r="F1" s="83" t="s">
        <v>93</v>
      </c>
      <c r="G1" s="83" t="s">
        <v>92</v>
      </c>
      <c r="H1" s="83" t="s">
        <v>97</v>
      </c>
      <c r="I1" s="83" t="s">
        <v>91</v>
      </c>
      <c r="J1" s="83" t="s">
        <v>37</v>
      </c>
    </row>
    <row r="2" spans="1:10" ht="15.75">
      <c r="A2" s="84" t="s">
        <v>38</v>
      </c>
      <c r="B2" s="6"/>
      <c r="C2" s="6"/>
      <c r="D2" s="6"/>
      <c r="E2" s="85"/>
      <c r="F2" s="85"/>
      <c r="G2" s="85"/>
      <c r="H2" s="85"/>
      <c r="I2" s="85"/>
      <c r="J2" s="85"/>
    </row>
    <row r="3" spans="1:10" ht="18.75">
      <c r="A3" s="37" t="s">
        <v>39</v>
      </c>
      <c r="B3" s="94" t="e">
        <f>лист!#REF!</f>
        <v>#REF!</v>
      </c>
      <c r="C3" s="95" t="e">
        <f>лист!#REF!</f>
        <v>#REF!</v>
      </c>
      <c r="D3" s="94" t="e">
        <f>лист!#REF!</f>
        <v>#REF!</v>
      </c>
      <c r="E3" s="96" t="e">
        <f>лист!#REF!</f>
        <v>#REF!</v>
      </c>
      <c r="F3" s="96" t="e">
        <f>лист!#REF!</f>
        <v>#REF!</v>
      </c>
      <c r="G3" s="96" t="e">
        <f>лист!#REF!</f>
        <v>#REF!</v>
      </c>
      <c r="H3" s="96"/>
      <c r="I3" s="96" t="e">
        <f>лист!#REF!</f>
        <v>#REF!</v>
      </c>
      <c r="J3" s="86"/>
    </row>
    <row r="4" spans="1:10" ht="18">
      <c r="A4" s="87" t="s">
        <v>1</v>
      </c>
      <c r="B4" s="93" t="e">
        <f>лист!#REF!</f>
        <v>#REF!</v>
      </c>
      <c r="C4" s="93" t="e">
        <f>лист!#REF!</f>
        <v>#REF!</v>
      </c>
      <c r="D4" s="93" t="e">
        <f>лист!#REF!</f>
        <v>#REF!</v>
      </c>
      <c r="E4" s="93" t="e">
        <f>лист!#REF!</f>
        <v>#REF!</v>
      </c>
      <c r="F4" s="132" t="e">
        <f>лист!#REF!</f>
        <v>#REF!</v>
      </c>
      <c r="G4" s="93" t="e">
        <f>лист!#REF!</f>
        <v>#REF!</v>
      </c>
      <c r="H4" s="93"/>
      <c r="I4" s="93" t="e">
        <f>лист!#REF!</f>
        <v>#REF!</v>
      </c>
      <c r="J4" s="88"/>
    </row>
    <row r="5" spans="1:10" ht="18">
      <c r="A5" s="87" t="s">
        <v>4</v>
      </c>
      <c r="B5" s="93" t="e">
        <f>лист!#REF!</f>
        <v>#REF!</v>
      </c>
      <c r="C5" s="93" t="e">
        <f>лист!#REF!</f>
        <v>#REF!</v>
      </c>
      <c r="D5" s="93" t="e">
        <f>лист!#REF!</f>
        <v>#REF!</v>
      </c>
      <c r="E5" s="93" t="e">
        <f>лист!#REF!</f>
        <v>#REF!</v>
      </c>
      <c r="F5" s="132" t="e">
        <f>лист!#REF!</f>
        <v>#REF!</v>
      </c>
      <c r="G5" s="93" t="e">
        <f>лист!#REF!</f>
        <v>#REF!</v>
      </c>
      <c r="H5" s="93"/>
      <c r="I5" s="93" t="e">
        <f>лист!#REF!</f>
        <v>#REF!</v>
      </c>
      <c r="J5" s="88"/>
    </row>
    <row r="6" spans="1:10" ht="18">
      <c r="A6" s="87" t="s">
        <v>46</v>
      </c>
      <c r="B6" s="93">
        <f>лист!G94</f>
        <v>104.10526315789473</v>
      </c>
      <c r="C6" s="93" t="str">
        <f>лист!G603</f>
        <v xml:space="preserve">Х </v>
      </c>
      <c r="D6" s="93" t="str">
        <f>лист!G291</f>
        <v xml:space="preserve">Х </v>
      </c>
      <c r="E6" s="93" t="str">
        <f>лист!G706</f>
        <v xml:space="preserve">Х </v>
      </c>
      <c r="F6" s="93" t="str">
        <f>лист!G497</f>
        <v xml:space="preserve">Х </v>
      </c>
      <c r="G6" s="93" t="str">
        <f>лист!G196</f>
        <v xml:space="preserve">Х </v>
      </c>
      <c r="H6" s="93"/>
      <c r="I6" s="93">
        <f>лист!G395</f>
        <v>0</v>
      </c>
      <c r="J6" s="88"/>
    </row>
    <row r="7" spans="1:10" ht="18">
      <c r="A7" s="89" t="s">
        <v>40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8">
      <c r="A8" s="37" t="s">
        <v>39</v>
      </c>
      <c r="B8" s="88" t="e">
        <f>лист!#REF!</f>
        <v>#REF!</v>
      </c>
      <c r="C8" s="94" t="e">
        <f>лист!#REF!</f>
        <v>#REF!</v>
      </c>
      <c r="D8" s="88" t="e">
        <f>лист!#REF!</f>
        <v>#REF!</v>
      </c>
      <c r="E8" s="88" t="e">
        <f>лист!#REF!</f>
        <v>#REF!</v>
      </c>
      <c r="F8" s="94" t="e">
        <f>лист!#REF!</f>
        <v>#REF!</v>
      </c>
      <c r="G8" s="94" t="e">
        <f>лист!#REF!</f>
        <v>#REF!</v>
      </c>
      <c r="H8" s="94" t="e">
        <f>лист!#REF!</f>
        <v>#REF!</v>
      </c>
      <c r="I8" s="88" t="e">
        <f>лист!#REF!</f>
        <v>#REF!</v>
      </c>
      <c r="J8" s="88" t="e">
        <f>лист!#REF!</f>
        <v>#REF!</v>
      </c>
    </row>
    <row r="9" spans="1:10" ht="18">
      <c r="A9" s="87" t="s">
        <v>1</v>
      </c>
      <c r="B9" s="93" t="e">
        <f>лист!#REF!</f>
        <v>#REF!</v>
      </c>
      <c r="C9" s="93" t="e">
        <f>лист!#REF!</f>
        <v>#REF!</v>
      </c>
      <c r="D9" s="93" t="e">
        <f>лист!#REF!</f>
        <v>#REF!</v>
      </c>
      <c r="E9" s="93" t="e">
        <f>лист!#REF!</f>
        <v>#REF!</v>
      </c>
      <c r="F9" s="93" t="e">
        <f>лист!#REF!</f>
        <v>#REF!</v>
      </c>
      <c r="G9" s="93" t="e">
        <f>лист!#REF!</f>
        <v>#REF!</v>
      </c>
      <c r="H9" s="93" t="e">
        <f>лист!#REF!</f>
        <v>#REF!</v>
      </c>
      <c r="I9" s="93" t="e">
        <f>лист!#REF!</f>
        <v>#REF!</v>
      </c>
      <c r="J9" s="93" t="e">
        <f>лист!#REF!</f>
        <v>#REF!</v>
      </c>
    </row>
    <row r="10" spans="1:10" ht="18">
      <c r="A10" s="87" t="s">
        <v>4</v>
      </c>
      <c r="B10" s="93" t="e">
        <f>лист!#REF!</f>
        <v>#REF!</v>
      </c>
      <c r="C10" s="93" t="e">
        <f>лист!#REF!</f>
        <v>#REF!</v>
      </c>
      <c r="D10" s="93" t="e">
        <f>лист!#REF!</f>
        <v>#REF!</v>
      </c>
      <c r="E10" s="93" t="e">
        <f>лист!#REF!</f>
        <v>#REF!</v>
      </c>
      <c r="F10" s="93" t="e">
        <f>лист!#REF!</f>
        <v>#REF!</v>
      </c>
      <c r="G10" s="93" t="e">
        <f>лист!#REF!</f>
        <v>#REF!</v>
      </c>
      <c r="H10" s="93" t="e">
        <f>лист!#REF!</f>
        <v>#REF!</v>
      </c>
      <c r="I10" s="93" t="e">
        <f>лист!#REF!</f>
        <v>#REF!</v>
      </c>
      <c r="J10" s="93" t="e">
        <f>лист!#REF!</f>
        <v>#REF!</v>
      </c>
    </row>
    <row r="11" spans="1:10" ht="18">
      <c r="A11" s="87" t="s">
        <v>5</v>
      </c>
      <c r="B11" s="93" t="str">
        <f>лист!G116</f>
        <v xml:space="preserve">Х </v>
      </c>
      <c r="C11" s="93" t="str">
        <f>лист!G620</f>
        <v xml:space="preserve">Х </v>
      </c>
      <c r="D11" s="93" t="str">
        <f>лист!G308</f>
        <v xml:space="preserve">Х </v>
      </c>
      <c r="E11" s="93" t="str">
        <f>лист!G723</f>
        <v xml:space="preserve">Х </v>
      </c>
      <c r="F11" s="93" t="str">
        <f>лист!G514</f>
        <v xml:space="preserve">Х </v>
      </c>
      <c r="G11" s="93" t="str">
        <f>лист!G213</f>
        <v xml:space="preserve">Х </v>
      </c>
      <c r="H11" s="93" t="e">
        <f>лист!#REF!</f>
        <v>#REF!</v>
      </c>
      <c r="I11" s="93">
        <f>лист!G412</f>
        <v>0</v>
      </c>
      <c r="J11" s="93">
        <f>лист!G16</f>
        <v>107.82118961066328</v>
      </c>
    </row>
    <row r="12" spans="1:10" ht="18">
      <c r="A12" s="89" t="s">
        <v>41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8">
      <c r="A13" s="37" t="s">
        <v>39</v>
      </c>
      <c r="B13" s="88" t="e">
        <f>лист!#REF!</f>
        <v>#REF!</v>
      </c>
      <c r="C13" s="94" t="e">
        <f>лист!#REF!</f>
        <v>#REF!</v>
      </c>
      <c r="D13" s="88" t="e">
        <f>лист!#REF!</f>
        <v>#REF!</v>
      </c>
      <c r="E13" s="88" t="e">
        <f>лист!#REF!</f>
        <v>#REF!</v>
      </c>
      <c r="F13" s="94" t="e">
        <f>лист!#REF!</f>
        <v>#REF!</v>
      </c>
      <c r="G13" s="88" t="e">
        <f>лист!#REF!</f>
        <v>#REF!</v>
      </c>
      <c r="H13" s="94" t="e">
        <f>лист!#REF!</f>
        <v>#REF!</v>
      </c>
      <c r="I13" s="88" t="e">
        <f>лист!#REF!</f>
        <v>#REF!</v>
      </c>
      <c r="J13" s="88" t="e">
        <f>лист!#REF!</f>
        <v>#REF!</v>
      </c>
    </row>
    <row r="14" spans="1:10" ht="18">
      <c r="A14" s="87" t="s">
        <v>1</v>
      </c>
      <c r="B14" s="93" t="e">
        <f>лист!#REF!</f>
        <v>#REF!</v>
      </c>
      <c r="C14" s="93" t="e">
        <f>лист!#REF!</f>
        <v>#REF!</v>
      </c>
      <c r="D14" s="93" t="e">
        <f>лист!#REF!</f>
        <v>#REF!</v>
      </c>
      <c r="E14" s="93" t="e">
        <f>лист!#REF!</f>
        <v>#REF!</v>
      </c>
      <c r="F14" s="93" t="e">
        <f>лист!#REF!</f>
        <v>#REF!</v>
      </c>
      <c r="G14" s="93" t="e">
        <f>лист!#REF!</f>
        <v>#REF!</v>
      </c>
      <c r="H14" s="93" t="e">
        <f>лист!#REF!</f>
        <v>#REF!</v>
      </c>
      <c r="I14" s="93" t="e">
        <f>лист!#REF!</f>
        <v>#REF!</v>
      </c>
      <c r="J14" s="93" t="e">
        <f>лист!#REF!</f>
        <v>#REF!</v>
      </c>
    </row>
    <row r="15" spans="1:10" ht="18">
      <c r="A15" s="87" t="s">
        <v>4</v>
      </c>
      <c r="B15" s="93" t="e">
        <f>лист!#REF!</f>
        <v>#REF!</v>
      </c>
      <c r="C15" s="93" t="e">
        <f>лист!#REF!</f>
        <v>#REF!</v>
      </c>
      <c r="D15" s="93" t="e">
        <f>лист!#REF!</f>
        <v>#REF!</v>
      </c>
      <c r="E15" s="93" t="e">
        <f>лист!#REF!</f>
        <v>#REF!</v>
      </c>
      <c r="F15" s="93" t="e">
        <f>лист!#REF!</f>
        <v>#REF!</v>
      </c>
      <c r="G15" s="93" t="e">
        <f>лист!#REF!</f>
        <v>#REF!</v>
      </c>
      <c r="H15" s="93" t="e">
        <f>лист!#REF!</f>
        <v>#REF!</v>
      </c>
      <c r="I15" s="93" t="e">
        <f>лист!#REF!</f>
        <v>#REF!</v>
      </c>
      <c r="J15" s="93" t="e">
        <f>лист!#REF!</f>
        <v>#REF!</v>
      </c>
    </row>
    <row r="16" spans="1:10" ht="18">
      <c r="A16" s="87" t="s">
        <v>5</v>
      </c>
      <c r="B16" s="93">
        <f>лист!G141</f>
        <v>0</v>
      </c>
      <c r="C16" s="93">
        <f>лист!G645</f>
        <v>0</v>
      </c>
      <c r="D16" s="93">
        <f>лист!G333</f>
        <v>0</v>
      </c>
      <c r="E16" s="93">
        <f>лист!G748</f>
        <v>0</v>
      </c>
      <c r="F16" s="93">
        <f>лист!G539</f>
        <v>0</v>
      </c>
      <c r="G16" s="93" t="str">
        <f>лист!G239</f>
        <v>X</v>
      </c>
      <c r="H16" s="93" t="e">
        <f>лист!#REF!</f>
        <v>#REF!</v>
      </c>
      <c r="I16" s="93" t="str">
        <f>лист!G437</f>
        <v>X</v>
      </c>
      <c r="J16" s="93">
        <f>лист!G27</f>
        <v>105.09746588693957</v>
      </c>
    </row>
    <row r="17" spans="1:10" ht="18">
      <c r="A17" s="89" t="s">
        <v>42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8">
      <c r="A18" s="37" t="s">
        <v>39</v>
      </c>
      <c r="B18" s="88" t="e">
        <f>лист!#REF!</f>
        <v>#REF!</v>
      </c>
      <c r="C18" s="88" t="e">
        <f>лист!#REF!</f>
        <v>#REF!</v>
      </c>
      <c r="D18" s="88" t="e">
        <f>лист!#REF!</f>
        <v>#REF!</v>
      </c>
      <c r="E18" s="88" t="e">
        <f>лист!#REF!</f>
        <v>#REF!</v>
      </c>
      <c r="F18" s="94" t="e">
        <f>лист!#REF!</f>
        <v>#REF!</v>
      </c>
      <c r="G18" s="88" t="e">
        <f>лист!#REF!</f>
        <v>#REF!</v>
      </c>
      <c r="H18" s="94" t="e">
        <f>лист!#REF!</f>
        <v>#REF!</v>
      </c>
      <c r="I18" s="88" t="e">
        <f>лист!#REF!</f>
        <v>#REF!</v>
      </c>
      <c r="J18" s="88" t="e">
        <f>лист!#REF!</f>
        <v>#REF!</v>
      </c>
    </row>
    <row r="19" spans="1:10" ht="18">
      <c r="A19" s="87" t="s">
        <v>1</v>
      </c>
      <c r="B19" s="93" t="e">
        <f>лист!#REF!</f>
        <v>#REF!</v>
      </c>
      <c r="C19" s="93" t="e">
        <f>лист!#REF!</f>
        <v>#REF!</v>
      </c>
      <c r="D19" s="93" t="e">
        <f>лист!#REF!</f>
        <v>#REF!</v>
      </c>
      <c r="E19" s="93" t="e">
        <f>лист!#REF!</f>
        <v>#REF!</v>
      </c>
      <c r="F19" s="93" t="e">
        <f>лист!#REF!</f>
        <v>#REF!</v>
      </c>
      <c r="G19" s="93" t="e">
        <f>лист!#REF!</f>
        <v>#REF!</v>
      </c>
      <c r="H19" s="93" t="e">
        <f>лист!#REF!</f>
        <v>#REF!</v>
      </c>
      <c r="I19" s="93" t="e">
        <f>лист!#REF!</f>
        <v>#REF!</v>
      </c>
      <c r="J19" s="93" t="e">
        <f>лист!#REF!</f>
        <v>#REF!</v>
      </c>
    </row>
    <row r="20" spans="1:10" ht="18">
      <c r="A20" s="87" t="s">
        <v>4</v>
      </c>
      <c r="B20" s="93" t="e">
        <f>лист!#REF!</f>
        <v>#REF!</v>
      </c>
      <c r="C20" s="93" t="e">
        <f>лист!#REF!</f>
        <v>#REF!</v>
      </c>
      <c r="D20" s="93" t="e">
        <f>лист!#REF!</f>
        <v>#REF!</v>
      </c>
      <c r="E20" s="93" t="e">
        <f>лист!#REF!</f>
        <v>#REF!</v>
      </c>
      <c r="F20" s="93" t="e">
        <f>лист!#REF!</f>
        <v>#REF!</v>
      </c>
      <c r="G20" s="93" t="e">
        <f>лист!#REF!</f>
        <v>#REF!</v>
      </c>
      <c r="H20" s="93" t="e">
        <f>лист!#REF!</f>
        <v>#REF!</v>
      </c>
      <c r="I20" s="93" t="e">
        <f>лист!#REF!</f>
        <v>#REF!</v>
      </c>
      <c r="J20" s="93" t="e">
        <f>лист!#REF!</f>
        <v>#REF!</v>
      </c>
    </row>
    <row r="21" spans="1:10" ht="18">
      <c r="A21" s="87" t="s">
        <v>5</v>
      </c>
      <c r="B21" s="93" t="e">
        <f>лист!#REF!</f>
        <v>#REF!</v>
      </c>
      <c r="C21" s="93">
        <f>лист!G684</f>
        <v>0</v>
      </c>
      <c r="D21" s="93">
        <f>лист!G372</f>
        <v>0</v>
      </c>
      <c r="E21" s="93">
        <f>лист!G787</f>
        <v>0</v>
      </c>
      <c r="F21" s="93">
        <f>лист!G581</f>
        <v>0</v>
      </c>
      <c r="G21" s="93">
        <f>лист!G269</f>
        <v>0</v>
      </c>
      <c r="H21" s="93" t="e">
        <f>лист!#REF!</f>
        <v>#REF!</v>
      </c>
      <c r="I21" s="93">
        <f>лист!G475</f>
        <v>0</v>
      </c>
      <c r="J21" s="93">
        <f>лист!G40</f>
        <v>109.80188566654732</v>
      </c>
    </row>
    <row r="22" spans="1:10" ht="18">
      <c r="A22" s="89" t="s">
        <v>43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8">
      <c r="A23" s="37" t="s">
        <v>39</v>
      </c>
      <c r="B23" s="88" t="e">
        <f>лист!#REF!</f>
        <v>#REF!</v>
      </c>
      <c r="C23" s="94" t="e">
        <f>лист!#REF!</f>
        <v>#REF!</v>
      </c>
      <c r="D23" s="88" t="e">
        <f>лист!#REF!</f>
        <v>#REF!</v>
      </c>
      <c r="E23" s="88" t="e">
        <f>лист!#REF!</f>
        <v>#REF!</v>
      </c>
      <c r="F23" s="94" t="e">
        <f>лист!#REF!</f>
        <v>#REF!</v>
      </c>
      <c r="G23" s="88" t="e">
        <f>лист!#REF!</f>
        <v>#REF!</v>
      </c>
      <c r="H23" s="88"/>
      <c r="I23" s="88" t="e">
        <f>лист!#REF!</f>
        <v>#REF!</v>
      </c>
      <c r="J23" s="94" t="e">
        <f>лист!#REF!</f>
        <v>#REF!</v>
      </c>
    </row>
    <row r="24" spans="1:10" ht="18">
      <c r="A24" s="87" t="s">
        <v>1</v>
      </c>
      <c r="B24" s="93" t="e">
        <f>лист!#REF!</f>
        <v>#REF!</v>
      </c>
      <c r="C24" s="93" t="e">
        <f>лист!#REF!</f>
        <v>#REF!</v>
      </c>
      <c r="D24" s="93" t="e">
        <f>лист!#REF!</f>
        <v>#REF!</v>
      </c>
      <c r="E24" s="93" t="e">
        <f>лист!#REF!</f>
        <v>#REF!</v>
      </c>
      <c r="F24" s="93" t="e">
        <f>лист!#REF!</f>
        <v>#REF!</v>
      </c>
      <c r="G24" s="93" t="e">
        <f>лист!#REF!</f>
        <v>#REF!</v>
      </c>
      <c r="H24" s="93"/>
      <c r="I24" s="93" t="e">
        <f>лист!#REF!</f>
        <v>#REF!</v>
      </c>
      <c r="J24" s="93" t="e">
        <f>лист!#REF!</f>
        <v>#REF!</v>
      </c>
    </row>
    <row r="25" spans="1:10" ht="18">
      <c r="A25" s="87" t="s">
        <v>4</v>
      </c>
      <c r="B25" s="93" t="e">
        <f>лист!#REF!</f>
        <v>#REF!</v>
      </c>
      <c r="C25" s="93" t="e">
        <f>лист!#REF!</f>
        <v>#REF!</v>
      </c>
      <c r="D25" s="93" t="e">
        <f>лист!#REF!</f>
        <v>#REF!</v>
      </c>
      <c r="E25" s="93" t="e">
        <f>лист!#REF!</f>
        <v>#REF!</v>
      </c>
      <c r="F25" s="93" t="e">
        <f>лист!#REF!</f>
        <v>#REF!</v>
      </c>
      <c r="G25" s="93" t="e">
        <f>лист!#REF!</f>
        <v>#REF!</v>
      </c>
      <c r="H25" s="93"/>
      <c r="I25" s="93" t="e">
        <f>лист!#REF!</f>
        <v>#REF!</v>
      </c>
      <c r="J25" s="93" t="e">
        <f>лист!#REF!</f>
        <v>#REF!</v>
      </c>
    </row>
    <row r="26" spans="1:10" ht="18">
      <c r="A26" s="87" t="s">
        <v>5</v>
      </c>
      <c r="B26" s="93" t="e">
        <f>лист!#REF!</f>
        <v>#REF!</v>
      </c>
      <c r="C26" s="93" t="e">
        <f>лист!#REF!</f>
        <v>#REF!</v>
      </c>
      <c r="D26" s="93" t="e">
        <f>лист!#REF!</f>
        <v>#REF!</v>
      </c>
      <c r="E26" s="93" t="e">
        <f>лист!#REF!</f>
        <v>#REF!</v>
      </c>
      <c r="F26" s="93" t="e">
        <f>лист!#REF!</f>
        <v>#REF!</v>
      </c>
      <c r="G26" s="93" t="e">
        <f>лист!#REF!</f>
        <v>#REF!</v>
      </c>
      <c r="H26" s="93"/>
      <c r="I26" s="93" t="e">
        <f>лист!#REF!</f>
        <v>#REF!</v>
      </c>
      <c r="J26" s="93">
        <f>лист!G50</f>
        <v>102.5</v>
      </c>
    </row>
    <row r="27" spans="1:10" ht="26.25">
      <c r="A27" s="90" t="s">
        <v>44</v>
      </c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8">
      <c r="A28" s="37" t="s">
        <v>39</v>
      </c>
      <c r="B28" s="93" t="e">
        <f>лист!#REF!</f>
        <v>#REF!</v>
      </c>
      <c r="C28" s="94" t="e">
        <f>лист!#REF!</f>
        <v>#REF!</v>
      </c>
      <c r="D28" s="88" t="e">
        <f>лист!#REF!</f>
        <v>#REF!</v>
      </c>
      <c r="E28" s="88" t="e">
        <f>лист!#REF!</f>
        <v>#REF!</v>
      </c>
      <c r="F28" s="94" t="e">
        <f>лист!#REF!</f>
        <v>#REF!</v>
      </c>
      <c r="G28" s="94" t="e">
        <f>лист!#REF!</f>
        <v>#REF!</v>
      </c>
      <c r="H28" s="94"/>
      <c r="I28" s="88" t="e">
        <f>лист!#REF!</f>
        <v>#REF!</v>
      </c>
      <c r="J28" s="94" t="e">
        <f>лист!#REF!</f>
        <v>#REF!</v>
      </c>
    </row>
    <row r="29" spans="1:10" ht="18">
      <c r="A29" s="87" t="s">
        <v>1</v>
      </c>
      <c r="B29" s="93" t="e">
        <f>лист!#REF!</f>
        <v>#REF!</v>
      </c>
      <c r="C29" s="93" t="e">
        <f>лист!#REF!</f>
        <v>#REF!</v>
      </c>
      <c r="D29" s="93" t="e">
        <f>лист!#REF!</f>
        <v>#REF!</v>
      </c>
      <c r="E29" s="93" t="e">
        <f>лист!#REF!</f>
        <v>#REF!</v>
      </c>
      <c r="F29" s="93" t="e">
        <f>лист!#REF!</f>
        <v>#REF!</v>
      </c>
      <c r="G29" s="93" t="e">
        <f>лист!#REF!</f>
        <v>#REF!</v>
      </c>
      <c r="H29" s="93"/>
      <c r="I29" s="93" t="e">
        <f>лист!#REF!</f>
        <v>#REF!</v>
      </c>
      <c r="J29" s="93" t="e">
        <f>лист!#REF!</f>
        <v>#REF!</v>
      </c>
    </row>
    <row r="30" spans="1:10" ht="18">
      <c r="A30" s="87" t="s">
        <v>4</v>
      </c>
      <c r="B30" s="93" t="e">
        <f>лист!#REF!</f>
        <v>#REF!</v>
      </c>
      <c r="C30" s="93" t="e">
        <f>лист!#REF!</f>
        <v>#REF!</v>
      </c>
      <c r="D30" s="93" t="e">
        <f>лист!#REF!</f>
        <v>#REF!</v>
      </c>
      <c r="E30" s="93" t="e">
        <f>лист!#REF!</f>
        <v>#REF!</v>
      </c>
      <c r="F30" s="93" t="e">
        <f>лист!#REF!</f>
        <v>#REF!</v>
      </c>
      <c r="G30" s="93" t="e">
        <f>лист!#REF!</f>
        <v>#REF!</v>
      </c>
      <c r="H30" s="93"/>
      <c r="I30" s="93" t="e">
        <f>лист!#REF!</f>
        <v>#REF!</v>
      </c>
      <c r="J30" s="93" t="e">
        <f>лист!#REF!</f>
        <v>#REF!</v>
      </c>
    </row>
    <row r="31" spans="1:10" ht="18">
      <c r="A31" s="87" t="s">
        <v>5</v>
      </c>
      <c r="B31" s="93" t="e">
        <f>лист!#REF!</f>
        <v>#REF!</v>
      </c>
      <c r="C31" s="93" t="e">
        <f>лист!#REF!</f>
        <v>#REF!</v>
      </c>
      <c r="D31" s="93" t="e">
        <f>лист!#REF!</f>
        <v>#REF!</v>
      </c>
      <c r="E31" s="93" t="e">
        <f>лист!#REF!</f>
        <v>#REF!</v>
      </c>
      <c r="F31" s="93" t="e">
        <f>лист!#REF!</f>
        <v>#REF!</v>
      </c>
      <c r="G31" s="93" t="e">
        <f>лист!#REF!</f>
        <v>#REF!</v>
      </c>
      <c r="H31" s="93"/>
      <c r="I31" s="93" t="e">
        <f>лист!#REF!</f>
        <v>#REF!</v>
      </c>
      <c r="J31" s="93">
        <f>лист!G57</f>
        <v>100</v>
      </c>
    </row>
    <row r="32" spans="1:10" ht="18">
      <c r="A32" s="90"/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8">
      <c r="A33" s="37"/>
      <c r="B33" s="88"/>
      <c r="C33" s="94"/>
      <c r="D33" s="88"/>
      <c r="E33" s="88"/>
      <c r="F33" s="88"/>
      <c r="G33" s="88"/>
      <c r="H33" s="88"/>
      <c r="I33" s="94"/>
      <c r="J33" s="94"/>
    </row>
    <row r="34" spans="1:10" ht="18">
      <c r="A34" s="87"/>
      <c r="B34" s="93"/>
      <c r="C34" s="93"/>
      <c r="D34" s="88"/>
      <c r="E34" s="93"/>
      <c r="F34" s="88"/>
      <c r="G34" s="93"/>
      <c r="H34" s="93"/>
      <c r="I34" s="93"/>
      <c r="J34" s="88"/>
    </row>
    <row r="35" spans="1:10" ht="18">
      <c r="A35" s="87"/>
      <c r="B35" s="93"/>
      <c r="C35" s="93"/>
      <c r="D35" s="88"/>
      <c r="E35" s="93"/>
      <c r="F35" s="88"/>
      <c r="G35" s="93"/>
      <c r="H35" s="93"/>
      <c r="I35" s="93"/>
      <c r="J35" s="88"/>
    </row>
    <row r="36" spans="1:10" ht="78.75">
      <c r="A36" s="91" t="s">
        <v>21</v>
      </c>
      <c r="B36" s="88"/>
      <c r="C36" s="88"/>
      <c r="D36" s="88"/>
      <c r="E36" s="88"/>
      <c r="F36" s="88"/>
      <c r="G36" s="88"/>
      <c r="H36" s="88"/>
      <c r="I36" s="88"/>
      <c r="J36" s="88"/>
    </row>
    <row r="37" spans="1:10" ht="18">
      <c r="A37" s="37" t="s">
        <v>39</v>
      </c>
      <c r="B37" s="88" t="e">
        <f>лист!#REF!</f>
        <v>#REF!</v>
      </c>
      <c r="C37" s="94" t="e">
        <f>лист!#REF!</f>
        <v>#REF!</v>
      </c>
      <c r="D37" s="88" t="e">
        <f>лист!#REF!</f>
        <v>#REF!</v>
      </c>
      <c r="E37" s="88" t="e">
        <f>лист!#REF!</f>
        <v>#REF!</v>
      </c>
      <c r="F37" s="94" t="e">
        <f>лист!#REF!</f>
        <v>#REF!</v>
      </c>
      <c r="G37" s="94" t="e">
        <f>лист!#REF!</f>
        <v>#REF!</v>
      </c>
      <c r="H37" s="94"/>
      <c r="I37" s="88" t="e">
        <f>лист!#REF!</f>
        <v>#REF!</v>
      </c>
      <c r="J37" s="94" t="e">
        <f>лист!#REF!</f>
        <v>#REF!</v>
      </c>
    </row>
    <row r="38" spans="1:10" ht="18">
      <c r="A38" s="87" t="s">
        <v>1</v>
      </c>
      <c r="B38" s="93" t="e">
        <f>лист!#REF!</f>
        <v>#REF!</v>
      </c>
      <c r="C38" s="93" t="e">
        <f>лист!#REF!</f>
        <v>#REF!</v>
      </c>
      <c r="D38" s="93" t="e">
        <f>лист!#REF!</f>
        <v>#REF!</v>
      </c>
      <c r="E38" s="93" t="e">
        <f>лист!#REF!</f>
        <v>#REF!</v>
      </c>
      <c r="F38" s="93" t="e">
        <f>лист!#REF!</f>
        <v>#REF!</v>
      </c>
      <c r="G38" s="93" t="e">
        <f>лист!#REF!</f>
        <v>#REF!</v>
      </c>
      <c r="H38" s="93"/>
      <c r="I38" s="93" t="e">
        <f>лист!#REF!</f>
        <v>#REF!</v>
      </c>
      <c r="J38" s="93" t="e">
        <f>лист!#REF!</f>
        <v>#REF!</v>
      </c>
    </row>
    <row r="39" spans="1:10" ht="18">
      <c r="A39" s="87" t="s">
        <v>4</v>
      </c>
      <c r="B39" s="93" t="e">
        <f>лист!#REF!</f>
        <v>#REF!</v>
      </c>
      <c r="C39" s="93" t="e">
        <f>лист!#REF!</f>
        <v>#REF!</v>
      </c>
      <c r="D39" s="93" t="e">
        <f>лист!#REF!</f>
        <v>#REF!</v>
      </c>
      <c r="E39" s="93" t="e">
        <f>лист!#REF!</f>
        <v>#REF!</v>
      </c>
      <c r="F39" s="93" t="e">
        <f>лист!#REF!</f>
        <v>#REF!</v>
      </c>
      <c r="G39" s="93" t="e">
        <f>лист!#REF!</f>
        <v>#REF!</v>
      </c>
      <c r="H39" s="93"/>
      <c r="I39" s="93" t="e">
        <f>лист!#REF!</f>
        <v>#REF!</v>
      </c>
      <c r="J39" s="93" t="e">
        <f>лист!#REF!</f>
        <v>#REF!</v>
      </c>
    </row>
    <row r="40" spans="1:10" ht="18">
      <c r="A40" s="87"/>
      <c r="B40" s="93" t="e">
        <f>лист!#REF!</f>
        <v>#REF!</v>
      </c>
      <c r="C40" s="93" t="e">
        <f>лист!#REF!</f>
        <v>#REF!</v>
      </c>
      <c r="D40" s="93" t="e">
        <f>лист!#REF!</f>
        <v>#REF!</v>
      </c>
      <c r="E40" s="93" t="e">
        <f>лист!#REF!</f>
        <v>#REF!</v>
      </c>
      <c r="F40" s="93" t="e">
        <f>лист!#REF!</f>
        <v>#REF!</v>
      </c>
      <c r="G40" s="93" t="e">
        <f>лист!#REF!</f>
        <v>#REF!</v>
      </c>
      <c r="H40" s="93"/>
      <c r="I40" s="93" t="e">
        <f>лист!#REF!</f>
        <v>#REF!</v>
      </c>
      <c r="J40" s="93" t="e">
        <f>лист!#REF!</f>
        <v>#REF!</v>
      </c>
    </row>
    <row r="41" spans="1:10" ht="20.25" customHeight="1">
      <c r="A41" s="91" t="s">
        <v>25</v>
      </c>
      <c r="B41" s="88"/>
      <c r="C41" s="88"/>
      <c r="D41" s="88"/>
      <c r="E41" s="88"/>
      <c r="F41" s="88"/>
      <c r="G41" s="88"/>
      <c r="H41" s="88"/>
      <c r="I41" s="88"/>
      <c r="J41" s="88"/>
    </row>
    <row r="42" spans="1:10" ht="18">
      <c r="A42" s="37" t="s">
        <v>39</v>
      </c>
      <c r="B42" s="88"/>
      <c r="C42" s="88"/>
      <c r="D42" s="88"/>
      <c r="E42" s="88"/>
      <c r="F42" s="88"/>
      <c r="G42" s="93"/>
      <c r="H42" s="93"/>
      <c r="I42" s="88"/>
      <c r="J42" s="88"/>
    </row>
    <row r="43" spans="1:10" ht="18">
      <c r="A43" s="87" t="s">
        <v>1</v>
      </c>
      <c r="B43" s="88"/>
      <c r="C43" s="88"/>
      <c r="D43" s="88"/>
      <c r="E43" s="88"/>
      <c r="F43" s="88"/>
      <c r="G43" s="93"/>
      <c r="H43" s="93"/>
      <c r="I43" s="88"/>
      <c r="J43" s="88"/>
    </row>
    <row r="44" spans="1:10" ht="18">
      <c r="A44" s="87" t="s">
        <v>4</v>
      </c>
      <c r="B44" s="88"/>
      <c r="C44" s="88"/>
      <c r="D44" s="88"/>
      <c r="E44" s="88"/>
      <c r="F44" s="88"/>
      <c r="G44" s="93"/>
      <c r="H44" s="93"/>
      <c r="I44" s="88"/>
      <c r="J44" s="88"/>
    </row>
    <row r="45" spans="1:10" ht="18">
      <c r="A45" s="87" t="s">
        <v>5</v>
      </c>
      <c r="B45" s="88"/>
      <c r="C45" s="88"/>
      <c r="D45" s="88"/>
      <c r="E45" s="88"/>
      <c r="F45" s="88"/>
      <c r="G45" s="93"/>
      <c r="H45" s="93"/>
      <c r="I45" s="88"/>
      <c r="J45" s="88"/>
    </row>
    <row r="46" spans="1:10" ht="18">
      <c r="A46" s="91" t="s">
        <v>45</v>
      </c>
      <c r="B46" s="88"/>
      <c r="C46" s="88"/>
      <c r="D46" s="88"/>
      <c r="E46" s="88"/>
      <c r="F46" s="88"/>
      <c r="G46" s="88"/>
      <c r="H46" s="88"/>
      <c r="I46" s="88"/>
      <c r="J46" s="88"/>
    </row>
    <row r="47" spans="1:10" ht="18">
      <c r="A47" s="37" t="s">
        <v>39</v>
      </c>
      <c r="B47" s="88" t="e">
        <f>лист!#REF!</f>
        <v>#REF!</v>
      </c>
      <c r="C47" s="94" t="e">
        <f>лист!#REF!</f>
        <v>#REF!</v>
      </c>
      <c r="D47" s="88" t="e">
        <f>лист!#REF!</f>
        <v>#REF!</v>
      </c>
      <c r="E47" s="88" t="e">
        <f>лист!#REF!</f>
        <v>#REF!</v>
      </c>
      <c r="F47" s="94" t="e">
        <f>лист!#REF!</f>
        <v>#REF!</v>
      </c>
      <c r="G47" s="94" t="e">
        <f>лист!#REF!</f>
        <v>#REF!</v>
      </c>
      <c r="H47" s="94"/>
      <c r="I47" s="88" t="e">
        <f>лист!#REF!</f>
        <v>#REF!</v>
      </c>
      <c r="J47" s="93"/>
    </row>
    <row r="48" spans="1:10" ht="18">
      <c r="A48" s="87" t="s">
        <v>1</v>
      </c>
      <c r="B48" s="93" t="e">
        <f>лист!#REF!</f>
        <v>#REF!</v>
      </c>
      <c r="C48" s="93" t="e">
        <f>лист!#REF!</f>
        <v>#REF!</v>
      </c>
      <c r="D48" s="93" t="e">
        <f>лист!#REF!</f>
        <v>#REF!</v>
      </c>
      <c r="E48" s="93" t="e">
        <f>лист!#REF!</f>
        <v>#REF!</v>
      </c>
      <c r="F48" s="93" t="e">
        <f>лист!#REF!</f>
        <v>#REF!</v>
      </c>
      <c r="G48" s="93" t="e">
        <f>лист!#REF!</f>
        <v>#REF!</v>
      </c>
      <c r="H48" s="93"/>
      <c r="I48" s="93" t="e">
        <f>лист!#REF!</f>
        <v>#REF!</v>
      </c>
      <c r="J48" s="88"/>
    </row>
    <row r="49" spans="1:10" ht="18">
      <c r="A49" s="87" t="s">
        <v>4</v>
      </c>
      <c r="B49" s="93" t="e">
        <f>лист!#REF!</f>
        <v>#REF!</v>
      </c>
      <c r="C49" s="93" t="e">
        <f>лист!#REF!</f>
        <v>#REF!</v>
      </c>
      <c r="D49" s="93" t="e">
        <f>лист!#REF!</f>
        <v>#REF!</v>
      </c>
      <c r="E49" s="93" t="e">
        <f>лист!#REF!</f>
        <v>#REF!</v>
      </c>
      <c r="F49" s="93" t="e">
        <f>лист!#REF!</f>
        <v>#REF!</v>
      </c>
      <c r="G49" s="93" t="e">
        <f>лист!#REF!</f>
        <v>#REF!</v>
      </c>
      <c r="H49" s="93"/>
      <c r="I49" s="93" t="e">
        <f>лист!#REF!</f>
        <v>#REF!</v>
      </c>
      <c r="J49" s="88"/>
    </row>
    <row r="50" spans="1:10" ht="18">
      <c r="A50" s="87" t="s">
        <v>5</v>
      </c>
      <c r="B50" s="93">
        <f>лист!G180</f>
        <v>99.82361111111112</v>
      </c>
      <c r="C50" s="93" t="e">
        <f>лист!#REF!</f>
        <v>#REF!</v>
      </c>
      <c r="D50" s="93" t="e">
        <f>лист!#REF!</f>
        <v>#REF!</v>
      </c>
      <c r="E50" s="93" t="e">
        <f>лист!#REF!</f>
        <v>#REF!</v>
      </c>
      <c r="F50" s="93" t="e">
        <f>лист!#REF!</f>
        <v>#REF!</v>
      </c>
      <c r="G50" s="93" t="e">
        <f>лист!#REF!</f>
        <v>#REF!</v>
      </c>
      <c r="H50" s="93"/>
      <c r="I50" s="93">
        <f>лист!G491</f>
        <v>100.10822024004111</v>
      </c>
      <c r="J50" s="88"/>
    </row>
    <row r="51" spans="1:10" ht="47.25">
      <c r="A51" s="91" t="s">
        <v>47</v>
      </c>
      <c r="B51" s="88"/>
      <c r="C51" s="88"/>
      <c r="D51" s="88"/>
      <c r="E51" s="88"/>
      <c r="F51" s="88"/>
      <c r="G51" s="88"/>
      <c r="H51" s="88"/>
      <c r="I51" s="88"/>
      <c r="J51" s="88"/>
    </row>
    <row r="52" spans="1:10" ht="18">
      <c r="A52" s="37" t="s">
        <v>39</v>
      </c>
      <c r="B52" s="88"/>
      <c r="C52" s="88"/>
      <c r="D52" s="94"/>
      <c r="E52" s="88"/>
      <c r="F52" s="88"/>
      <c r="G52" s="94"/>
      <c r="H52" s="94"/>
      <c r="I52" s="88"/>
      <c r="J52" s="94" t="e">
        <f>лист!#REF!</f>
        <v>#REF!</v>
      </c>
    </row>
    <row r="53" spans="1:10" ht="18">
      <c r="A53" s="87" t="s">
        <v>1</v>
      </c>
      <c r="B53" s="93"/>
      <c r="C53" s="88"/>
      <c r="D53" s="93"/>
      <c r="E53" s="88"/>
      <c r="F53" s="88"/>
      <c r="G53" s="93"/>
      <c r="H53" s="93"/>
      <c r="I53" s="88"/>
      <c r="J53" s="93" t="e">
        <f>лист!#REF!</f>
        <v>#REF!</v>
      </c>
    </row>
    <row r="54" spans="1:10" ht="18">
      <c r="A54" s="87" t="s">
        <v>4</v>
      </c>
      <c r="B54" s="88"/>
      <c r="C54" s="88"/>
      <c r="D54" s="93"/>
      <c r="E54" s="88"/>
      <c r="F54" s="88"/>
      <c r="G54" s="93"/>
      <c r="H54" s="93"/>
      <c r="I54" s="88"/>
      <c r="J54" s="93" t="e">
        <f>лист!#REF!</f>
        <v>#REF!</v>
      </c>
    </row>
    <row r="55" spans="1:10" ht="18">
      <c r="A55" s="87" t="s">
        <v>5</v>
      </c>
      <c r="B55" s="93"/>
      <c r="C55" s="88"/>
      <c r="D55" s="88"/>
      <c r="E55" s="88"/>
      <c r="F55" s="88"/>
      <c r="G55" s="93"/>
      <c r="H55" s="93"/>
      <c r="I55" s="88"/>
      <c r="J55" s="88" t="e">
        <f>лист!#REF!</f>
        <v>#REF!</v>
      </c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opLeftCell="A4" workbookViewId="0">
      <selection activeCell="A56" sqref="A56"/>
    </sheetView>
  </sheetViews>
  <sheetFormatPr defaultRowHeight="12.75"/>
  <cols>
    <col min="1" max="1" width="10.28515625" customWidth="1"/>
  </cols>
  <sheetData>
    <row r="1" spans="1:10">
      <c r="A1" t="s">
        <v>68</v>
      </c>
      <c r="B1" t="s">
        <v>69</v>
      </c>
      <c r="C1" t="s">
        <v>70</v>
      </c>
      <c r="D1" t="s">
        <v>71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</row>
    <row r="3" spans="1:10">
      <c r="A3" t="s">
        <v>77</v>
      </c>
    </row>
    <row r="4" spans="1:10">
      <c r="A4" t="s">
        <v>78</v>
      </c>
    </row>
    <row r="5" spans="1:10">
      <c r="A5" t="s">
        <v>79</v>
      </c>
    </row>
    <row r="6" spans="1:10">
      <c r="A6" t="s">
        <v>80</v>
      </c>
    </row>
    <row r="7" spans="1:10">
      <c r="A7" t="s">
        <v>81</v>
      </c>
    </row>
    <row r="8" spans="1:10">
      <c r="A8" t="s">
        <v>82</v>
      </c>
    </row>
    <row r="9" spans="1:10">
      <c r="A9" t="s">
        <v>83</v>
      </c>
    </row>
    <row r="10" spans="1:10">
      <c r="A10" t="s">
        <v>84</v>
      </c>
    </row>
    <row r="11" spans="1:10">
      <c r="A11" t="s">
        <v>85</v>
      </c>
    </row>
    <row r="13" spans="1:10">
      <c r="A13" t="s">
        <v>86</v>
      </c>
    </row>
    <row r="14" spans="1:10">
      <c r="A14">
        <v>1</v>
      </c>
    </row>
    <row r="15" spans="1:10">
      <c r="A15">
        <v>2</v>
      </c>
    </row>
    <row r="16" spans="1:10">
      <c r="A16">
        <v>3</v>
      </c>
    </row>
    <row r="17" spans="1:1">
      <c r="A17">
        <v>4</v>
      </c>
    </row>
    <row r="18" spans="1:1">
      <c r="A18">
        <v>5</v>
      </c>
    </row>
    <row r="19" spans="1:1">
      <c r="A19">
        <v>6</v>
      </c>
    </row>
    <row r="20" spans="1:1">
      <c r="A20">
        <v>7</v>
      </c>
    </row>
    <row r="21" spans="1:1">
      <c r="A21">
        <v>8</v>
      </c>
    </row>
    <row r="22" spans="1:1">
      <c r="A22">
        <v>9</v>
      </c>
    </row>
    <row r="23" spans="1:1">
      <c r="A23" t="s">
        <v>87</v>
      </c>
    </row>
    <row r="24" spans="1:1">
      <c r="A24">
        <v>1</v>
      </c>
    </row>
    <row r="25" spans="1:1">
      <c r="A25">
        <v>2</v>
      </c>
    </row>
    <row r="26" spans="1:1">
      <c r="A26">
        <v>3</v>
      </c>
    </row>
    <row r="27" spans="1:1">
      <c r="A27">
        <v>4</v>
      </c>
    </row>
    <row r="28" spans="1:1">
      <c r="A28">
        <v>5</v>
      </c>
    </row>
    <row r="29" spans="1:1">
      <c r="A29">
        <v>6</v>
      </c>
    </row>
    <row r="30" spans="1:1">
      <c r="A30">
        <v>7</v>
      </c>
    </row>
    <row r="31" spans="1:1">
      <c r="A31">
        <v>8</v>
      </c>
    </row>
    <row r="32" spans="1:1">
      <c r="A32">
        <v>9</v>
      </c>
    </row>
    <row r="33" spans="1:1">
      <c r="A33" t="s">
        <v>88</v>
      </c>
    </row>
    <row r="34" spans="1:1">
      <c r="A34">
        <v>1</v>
      </c>
    </row>
    <row r="35" spans="1:1">
      <c r="A35">
        <v>2</v>
      </c>
    </row>
    <row r="36" spans="1:1">
      <c r="A36">
        <v>3</v>
      </c>
    </row>
    <row r="37" spans="1:1">
      <c r="A37">
        <v>4</v>
      </c>
    </row>
    <row r="38" spans="1:1">
      <c r="A38">
        <v>5</v>
      </c>
    </row>
    <row r="39" spans="1:1">
      <c r="A39">
        <v>6</v>
      </c>
    </row>
    <row r="40" spans="1:1">
      <c r="A40">
        <v>7</v>
      </c>
    </row>
    <row r="41" spans="1:1">
      <c r="A41">
        <v>8</v>
      </c>
    </row>
    <row r="42" spans="1:1">
      <c r="A42">
        <v>9</v>
      </c>
    </row>
    <row r="44" spans="1:1">
      <c r="A44" t="s">
        <v>89</v>
      </c>
    </row>
    <row r="45" spans="1:1">
      <c r="A45">
        <v>1</v>
      </c>
    </row>
    <row r="46" spans="1:1">
      <c r="A46">
        <v>2</v>
      </c>
    </row>
    <row r="47" spans="1:1">
      <c r="A47">
        <v>3</v>
      </c>
    </row>
    <row r="48" spans="1:1">
      <c r="A48">
        <v>4</v>
      </c>
    </row>
    <row r="49" spans="1:1">
      <c r="A49">
        <v>5</v>
      </c>
    </row>
    <row r="50" spans="1:1">
      <c r="A50">
        <v>6</v>
      </c>
    </row>
    <row r="51" spans="1:1">
      <c r="A51">
        <v>7</v>
      </c>
    </row>
    <row r="52" spans="1:1">
      <c r="A52">
        <v>8</v>
      </c>
    </row>
    <row r="53" spans="1:1">
      <c r="A53">
        <v>9</v>
      </c>
    </row>
    <row r="54" spans="1:1">
      <c r="A54">
        <v>10</v>
      </c>
    </row>
    <row r="55" spans="1:1">
      <c r="A55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DE5247-9881-4B6F-8366-0DB34AC917D1}"/>
</file>

<file path=customXml/itemProps2.xml><?xml version="1.0" encoding="utf-8"?>
<ds:datastoreItem xmlns:ds="http://schemas.openxmlformats.org/officeDocument/2006/customXml" ds:itemID="{D770A4B5-9908-47E0-8902-BE74EF67527C}"/>
</file>

<file path=customXml/itemProps3.xml><?xml version="1.0" encoding="utf-8"?>
<ds:datastoreItem xmlns:ds="http://schemas.openxmlformats.org/officeDocument/2006/customXml" ds:itemID="{E322C44E-CECC-4FD0-BABF-F86D4155C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</vt:lpstr>
      <vt:lpstr>свод по коэффициентам</vt:lpstr>
      <vt:lpstr>выполнение по отраслям</vt:lpstr>
      <vt:lpstr>лист!Заголовки_для_печати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Resurs1</cp:lastModifiedBy>
  <cp:lastPrinted>2013-04-16T10:24:03Z</cp:lastPrinted>
  <dcterms:created xsi:type="dcterms:W3CDTF">1996-10-08T23:32:33Z</dcterms:created>
  <dcterms:modified xsi:type="dcterms:W3CDTF">2013-04-16T10:24:06Z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